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autoCompressPictures="0" defaultThemeVersion="124226"/>
  <workbookProtection workbookPassword="C4CC" lockStructure="1"/>
  <bookViews>
    <workbookView xWindow="0" yWindow="0" windowWidth="20160" windowHeight="6465"/>
  </bookViews>
  <sheets>
    <sheet name="Notes" sheetId="18" r:id="rId1"/>
    <sheet name="Summary" sheetId="3" r:id="rId2"/>
    <sheet name="Currencies" sheetId="14" state="hidden" r:id="rId3"/>
    <sheet name="Country Lookup" sheetId="16" state="hidden" r:id="rId4"/>
    <sheet name="Courses" sheetId="6" r:id="rId5"/>
    <sheet name="Events" sheetId="4" r:id="rId6"/>
    <sheet name="Employees" sheetId="17" r:id="rId7"/>
    <sheet name="Course list" sheetId="19" state="hidden" r:id="rId8"/>
  </sheets>
  <externalReferences>
    <externalReference r:id="rId9"/>
  </externalReferences>
  <definedNames>
    <definedName name="Courses">'Course list'!$A$1:$A$35</definedName>
    <definedName name="Currencies" localSheetId="6">#REF!</definedName>
    <definedName name="Currencies">#REF!</definedName>
    <definedName name="Currency" localSheetId="6">'[1]Country Lookup'!$B$2:$B$40</definedName>
    <definedName name="Currency">'Country Lookup'!$B$2:$B$43</definedName>
    <definedName name="ExternalData_1" localSheetId="2" hidden="1">Currencies!$A$1:$D$28</definedName>
    <definedName name="_xlnm.Print_Area" localSheetId="1">Summary!$A$1:$M$162</definedName>
  </definedNames>
  <calcPr calcId="1790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3" i="14" l="1"/>
  <c r="C12" i="16" s="1"/>
  <c r="D4" i="14"/>
  <c r="C24" i="16" s="1"/>
  <c r="D5" i="14"/>
  <c r="C13" i="16" s="1"/>
  <c r="D6" i="14"/>
  <c r="C2" i="16" s="1"/>
  <c r="D7" i="14"/>
  <c r="C8" i="16" s="1"/>
  <c r="D8" i="14"/>
  <c r="C25" i="16" s="1"/>
  <c r="D9" i="14"/>
  <c r="C17" i="16" s="1"/>
  <c r="D10" i="14"/>
  <c r="C28" i="16" s="1"/>
  <c r="D11" i="14"/>
  <c r="C29" i="16" s="1"/>
  <c r="D12" i="14"/>
  <c r="C11" i="16" s="1"/>
  <c r="D13" i="14"/>
  <c r="C26" i="16" s="1"/>
  <c r="D14" i="14"/>
  <c r="C23" i="16" s="1"/>
  <c r="D15" i="14"/>
  <c r="C6" i="16" s="1"/>
  <c r="D16" i="14"/>
  <c r="C15" i="16" s="1"/>
  <c r="D17" i="14"/>
  <c r="C7" i="16" s="1"/>
  <c r="D18" i="14"/>
  <c r="C22" i="16" s="1"/>
  <c r="D19" i="14"/>
  <c r="C4" i="16" s="1"/>
  <c r="D20" i="14"/>
  <c r="C27" i="16" s="1"/>
  <c r="D21" i="14"/>
  <c r="C20" i="16" s="1"/>
  <c r="D22" i="14"/>
  <c r="C18" i="16" s="1"/>
  <c r="D23" i="14"/>
  <c r="C16" i="16" s="1"/>
  <c r="D24" i="14"/>
  <c r="C9" i="16" s="1"/>
  <c r="D25" i="14"/>
  <c r="C43" i="16" s="1"/>
  <c r="D26" i="14"/>
  <c r="C5" i="16" s="1"/>
  <c r="D27" i="14"/>
  <c r="C3" i="16" s="1"/>
  <c r="D28" i="14"/>
  <c r="C42" i="16" s="1"/>
  <c r="D2" i="14"/>
  <c r="C19" i="16" s="1"/>
  <c r="C39" i="16" l="1"/>
  <c r="C31" i="16"/>
  <c r="C35" i="16"/>
  <c r="C14" i="16"/>
  <c r="C10" i="16"/>
  <c r="C38" i="16"/>
  <c r="C34" i="16"/>
  <c r="C30" i="16"/>
  <c r="C21" i="16"/>
  <c r="C41" i="16"/>
  <c r="C37" i="16"/>
  <c r="C33" i="16"/>
  <c r="C40" i="16"/>
  <c r="C36" i="16"/>
  <c r="C32" i="16"/>
  <c r="B80" i="3"/>
  <c r="F143" i="3" l="1"/>
  <c r="F107" i="3" l="1"/>
  <c r="F108" i="3"/>
  <c r="F109" i="3"/>
  <c r="F110" i="3"/>
  <c r="F104" i="3"/>
  <c r="F105" i="3"/>
  <c r="F106" i="3"/>
  <c r="F111" i="3"/>
  <c r="F112" i="3"/>
  <c r="F113" i="3"/>
  <c r="F114" i="3"/>
  <c r="F115" i="3"/>
  <c r="F116" i="3"/>
  <c r="F117" i="3"/>
  <c r="F118" i="3"/>
  <c r="F119" i="3"/>
  <c r="F120" i="3"/>
  <c r="F121" i="3"/>
  <c r="F122" i="3"/>
  <c r="F123" i="3"/>
  <c r="E124" i="3"/>
  <c r="D124" i="3"/>
  <c r="C124" i="3"/>
  <c r="B124" i="3"/>
  <c r="P22" i="4"/>
  <c r="Q22" i="4" s="1"/>
  <c r="P23" i="4"/>
  <c r="Q23" i="4" s="1"/>
  <c r="P24" i="4"/>
  <c r="Q24" i="4" s="1"/>
  <c r="P25" i="4"/>
  <c r="Q25" i="4" s="1"/>
  <c r="P26" i="4"/>
  <c r="Q26" i="4" s="1"/>
  <c r="P27" i="4"/>
  <c r="Q27" i="4" s="1"/>
  <c r="P28" i="4"/>
  <c r="Q28" i="4" s="1"/>
  <c r="P29" i="4"/>
  <c r="Q29" i="4" s="1"/>
  <c r="P30" i="4"/>
  <c r="Q30" i="4" s="1"/>
  <c r="D32" i="17"/>
  <c r="F124" i="3" l="1"/>
  <c r="E31" i="17" l="1"/>
  <c r="E27" i="17"/>
  <c r="E23" i="17"/>
  <c r="E19" i="17"/>
  <c r="E15" i="17"/>
  <c r="E11" i="17"/>
  <c r="E26" i="17"/>
  <c r="E22" i="17"/>
  <c r="E18" i="17"/>
  <c r="E14" i="17"/>
  <c r="E28" i="17"/>
  <c r="E20" i="17"/>
  <c r="E12" i="17"/>
  <c r="E30" i="17"/>
  <c r="E29" i="17"/>
  <c r="E25" i="17"/>
  <c r="E21" i="17"/>
  <c r="E17" i="17"/>
  <c r="E13" i="17"/>
  <c r="E24" i="17"/>
  <c r="E16" i="17"/>
  <c r="E32" i="17" l="1"/>
  <c r="C96" i="3" l="1"/>
  <c r="E99" i="3"/>
  <c r="E98" i="3"/>
  <c r="E97" i="3"/>
  <c r="E96" i="3"/>
  <c r="E95" i="3"/>
  <c r="E94" i="3"/>
  <c r="E93" i="3"/>
  <c r="E92" i="3"/>
  <c r="B99" i="3"/>
  <c r="C99" i="3" s="1"/>
  <c r="D99" i="3" s="1"/>
  <c r="B98" i="3"/>
  <c r="C98" i="3" s="1"/>
  <c r="D98" i="3" s="1"/>
  <c r="B97" i="3"/>
  <c r="C97" i="3" s="1"/>
  <c r="D97" i="3" s="1"/>
  <c r="B96" i="3"/>
  <c r="B95" i="3"/>
  <c r="C95" i="3" s="1"/>
  <c r="D95" i="3" s="1"/>
  <c r="B94" i="3"/>
  <c r="C94" i="3" s="1"/>
  <c r="D94" i="3" s="1"/>
  <c r="B93" i="3"/>
  <c r="C93" i="3" s="1"/>
  <c r="D93" i="3" s="1"/>
  <c r="B92" i="3"/>
  <c r="C92" i="3" s="1"/>
  <c r="D92" i="3" s="1"/>
  <c r="E91" i="3"/>
  <c r="B91" i="3"/>
  <c r="C91" i="3" s="1"/>
  <c r="D91" i="3" s="1"/>
  <c r="E79" i="3"/>
  <c r="B79" i="3"/>
  <c r="C79" i="3" s="1"/>
  <c r="D79" i="3" s="1"/>
  <c r="B58" i="3"/>
  <c r="C58" i="3" s="1"/>
  <c r="B57" i="3"/>
  <c r="C57" i="3" s="1"/>
  <c r="B56" i="3"/>
  <c r="C56" i="3" s="1"/>
  <c r="B55" i="3"/>
  <c r="C55" i="3" s="1"/>
  <c r="B54" i="3"/>
  <c r="C54" i="3" s="1"/>
  <c r="B53" i="3"/>
  <c r="C53" i="3" s="1"/>
  <c r="B52" i="3"/>
  <c r="C52" i="3" s="1"/>
  <c r="B51" i="3"/>
  <c r="C51" i="3" s="1"/>
  <c r="B50" i="3"/>
  <c r="C50" i="3" s="1"/>
  <c r="B49" i="3"/>
  <c r="C49" i="3" s="1"/>
  <c r="E87" i="3"/>
  <c r="E86" i="3"/>
  <c r="E85" i="3"/>
  <c r="E84" i="3"/>
  <c r="E83" i="3"/>
  <c r="E82" i="3"/>
  <c r="B87" i="3"/>
  <c r="B86" i="3"/>
  <c r="C86" i="3" s="1"/>
  <c r="B85" i="3"/>
  <c r="C85" i="3" s="1"/>
  <c r="D85" i="3" s="1"/>
  <c r="B84" i="3"/>
  <c r="B83" i="3"/>
  <c r="C83" i="3" s="1"/>
  <c r="D83" i="3" s="1"/>
  <c r="B82" i="3"/>
  <c r="C82" i="3" s="1"/>
  <c r="D82" i="3" s="1"/>
  <c r="B81" i="3"/>
  <c r="C81" i="3" s="1"/>
  <c r="D81" i="3" s="1"/>
  <c r="C80" i="3"/>
  <c r="B45" i="3"/>
  <c r="B44" i="3"/>
  <c r="C44" i="3" s="1"/>
  <c r="B43" i="3"/>
  <c r="B42" i="3"/>
  <c r="B41" i="3"/>
  <c r="C41" i="3" s="1"/>
  <c r="D41" i="3" s="1"/>
  <c r="B40" i="3"/>
  <c r="C40" i="3" s="1"/>
  <c r="B39" i="3"/>
  <c r="C39" i="3" s="1"/>
  <c r="D39" i="3" s="1"/>
  <c r="B38" i="3"/>
  <c r="C38" i="3" s="1"/>
  <c r="B37" i="3"/>
  <c r="C37" i="3" s="1"/>
  <c r="B36" i="3"/>
  <c r="C36" i="3" s="1"/>
  <c r="D36" i="3" s="1"/>
  <c r="B35" i="3"/>
  <c r="C35" i="3" s="1"/>
  <c r="D35" i="3" s="1"/>
  <c r="B34" i="3"/>
  <c r="B33" i="3"/>
  <c r="C33" i="3" s="1"/>
  <c r="D33" i="3" s="1"/>
  <c r="B32" i="3"/>
  <c r="B31" i="3"/>
  <c r="C31" i="3" s="1"/>
  <c r="D31" i="3" s="1"/>
  <c r="B30" i="3"/>
  <c r="B29" i="3"/>
  <c r="C29" i="3" s="1"/>
  <c r="D29" i="3" s="1"/>
  <c r="B28" i="3"/>
  <c r="C28" i="3" s="1"/>
  <c r="B27" i="3"/>
  <c r="C27" i="3" s="1"/>
  <c r="B26" i="3"/>
  <c r="B25" i="3"/>
  <c r="C25" i="3" s="1"/>
  <c r="D25" i="3" s="1"/>
  <c r="B24" i="3"/>
  <c r="C24" i="3" s="1"/>
  <c r="D24" i="3" s="1"/>
  <c r="B23" i="3"/>
  <c r="C23" i="3" s="1"/>
  <c r="B22" i="3"/>
  <c r="B21" i="3"/>
  <c r="C21" i="3" s="1"/>
  <c r="B20" i="3"/>
  <c r="C20" i="3" s="1"/>
  <c r="D20" i="3" s="1"/>
  <c r="B19" i="3"/>
  <c r="C19" i="3" s="1"/>
  <c r="D19" i="3" s="1"/>
  <c r="B18" i="3"/>
  <c r="C18" i="3" s="1"/>
  <c r="D18" i="3" s="1"/>
  <c r="B17" i="3"/>
  <c r="C17" i="3" s="1"/>
  <c r="D17" i="3" s="1"/>
  <c r="B16" i="3"/>
  <c r="C16" i="3" s="1"/>
  <c r="D16" i="3" s="1"/>
  <c r="B15" i="3"/>
  <c r="C15" i="3" s="1"/>
  <c r="D15" i="3" s="1"/>
  <c r="B14" i="3"/>
  <c r="C14" i="3" s="1"/>
  <c r="D14" i="3" s="1"/>
  <c r="B13" i="3"/>
  <c r="C13" i="3" s="1"/>
  <c r="D13" i="3" s="1"/>
  <c r="B12" i="3"/>
  <c r="C12" i="3" s="1"/>
  <c r="D12" i="3" s="1"/>
  <c r="B11" i="3"/>
  <c r="C11" i="3" s="1"/>
  <c r="D11" i="3" s="1"/>
  <c r="E45" i="3"/>
  <c r="C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A40" i="3"/>
  <c r="A41" i="3"/>
  <c r="A42" i="3"/>
  <c r="A43" i="3"/>
  <c r="A44" i="3"/>
  <c r="A45" i="3"/>
  <c r="E81" i="3"/>
  <c r="E80" i="3"/>
  <c r="E88" i="3" l="1"/>
  <c r="D96" i="3"/>
  <c r="D21" i="3"/>
  <c r="D38" i="3"/>
  <c r="C22" i="3"/>
  <c r="C26" i="3"/>
  <c r="C30" i="3"/>
  <c r="D30" i="3" s="1"/>
  <c r="C34" i="3"/>
  <c r="D34" i="3" s="1"/>
  <c r="D80" i="3"/>
  <c r="C84" i="3"/>
  <c r="D27" i="3"/>
  <c r="D23" i="3"/>
  <c r="D40" i="3"/>
  <c r="C42" i="3"/>
  <c r="D42" i="3" s="1"/>
  <c r="D86" i="3"/>
  <c r="F86" i="3" s="1"/>
  <c r="B88" i="3"/>
  <c r="D37" i="3"/>
  <c r="C43" i="3"/>
  <c r="D28" i="3"/>
  <c r="C32" i="3"/>
  <c r="D32" i="3" s="1"/>
  <c r="D45" i="3"/>
  <c r="C87" i="3"/>
  <c r="E100" i="3"/>
  <c r="D44" i="3"/>
  <c r="F85" i="3"/>
  <c r="F83" i="3"/>
  <c r="E127" i="3" l="1"/>
  <c r="D84" i="3"/>
  <c r="C88" i="3"/>
  <c r="D22" i="3"/>
  <c r="D43" i="3"/>
  <c r="D26" i="3"/>
  <c r="D87" i="3"/>
  <c r="E69" i="3"/>
  <c r="D69" i="3"/>
  <c r="C69" i="3"/>
  <c r="B69" i="3"/>
  <c r="E65" i="3"/>
  <c r="D65" i="3"/>
  <c r="C65" i="3"/>
  <c r="B65" i="3"/>
  <c r="F64" i="3"/>
  <c r="F62" i="3"/>
  <c r="D50" i="3"/>
  <c r="E50" i="3"/>
  <c r="D51" i="3"/>
  <c r="E51" i="3"/>
  <c r="D52" i="3"/>
  <c r="E52" i="3"/>
  <c r="D53" i="3"/>
  <c r="E53" i="3"/>
  <c r="D54" i="3"/>
  <c r="E54" i="3"/>
  <c r="D55" i="3"/>
  <c r="E55" i="3"/>
  <c r="D56" i="3"/>
  <c r="E56" i="3"/>
  <c r="D57" i="3"/>
  <c r="E57" i="3"/>
  <c r="D58" i="3"/>
  <c r="E58" i="3"/>
  <c r="E49" i="3"/>
  <c r="A50" i="3"/>
  <c r="A51" i="3"/>
  <c r="A52" i="3"/>
  <c r="A53" i="3"/>
  <c r="A54" i="3"/>
  <c r="A55" i="3"/>
  <c r="A56" i="3"/>
  <c r="A57" i="3"/>
  <c r="A58" i="3"/>
  <c r="A49" i="3"/>
  <c r="F87" i="3" l="1"/>
  <c r="F84" i="3"/>
  <c r="D88" i="3"/>
  <c r="F69" i="3"/>
  <c r="B60" i="3"/>
  <c r="F56" i="3"/>
  <c r="E60" i="3"/>
  <c r="F52" i="3"/>
  <c r="F57" i="3"/>
  <c r="F53" i="3"/>
  <c r="F55" i="3"/>
  <c r="F51" i="3"/>
  <c r="F58" i="3"/>
  <c r="F54" i="3"/>
  <c r="F50" i="3"/>
  <c r="C60" i="3"/>
  <c r="A36" i="3"/>
  <c r="A37" i="3"/>
  <c r="A38" i="3"/>
  <c r="A39" i="3"/>
  <c r="A21" i="3"/>
  <c r="A22" i="3"/>
  <c r="A23" i="3"/>
  <c r="A24" i="3"/>
  <c r="A25" i="3"/>
  <c r="A26" i="3"/>
  <c r="A27" i="3"/>
  <c r="A28" i="3"/>
  <c r="A29" i="3"/>
  <c r="A30" i="3"/>
  <c r="A31" i="3"/>
  <c r="A32" i="3"/>
  <c r="A33" i="3"/>
  <c r="A34" i="3"/>
  <c r="A35" i="3"/>
  <c r="A12" i="3"/>
  <c r="A13" i="3"/>
  <c r="A14" i="3"/>
  <c r="A15" i="3"/>
  <c r="A16" i="3"/>
  <c r="A17" i="3"/>
  <c r="A18" i="3"/>
  <c r="A19" i="3"/>
  <c r="A20" i="3"/>
  <c r="A11" i="3"/>
  <c r="G47" i="6"/>
  <c r="H47" i="6"/>
  <c r="G32" i="4"/>
  <c r="H32" i="4"/>
  <c r="I32" i="4"/>
  <c r="J32" i="4"/>
  <c r="K32" i="4"/>
  <c r="L32" i="4"/>
  <c r="M32" i="4"/>
  <c r="N32" i="4"/>
  <c r="O32" i="4"/>
  <c r="F32" i="4"/>
  <c r="P12" i="6"/>
  <c r="Q12" i="6" s="1"/>
  <c r="P13" i="6"/>
  <c r="Q13" i="6" s="1"/>
  <c r="P14" i="6"/>
  <c r="Q14" i="6" s="1"/>
  <c r="P15" i="6"/>
  <c r="Q15" i="6" s="1"/>
  <c r="P16" i="6"/>
  <c r="Q16" i="6" s="1"/>
  <c r="P17" i="6"/>
  <c r="Q17" i="6" s="1"/>
  <c r="P18" i="6"/>
  <c r="Q18" i="6" s="1"/>
  <c r="P19" i="6"/>
  <c r="Q19" i="6" s="1"/>
  <c r="P20" i="6"/>
  <c r="Q20" i="6" s="1"/>
  <c r="P21" i="6"/>
  <c r="Q21" i="6" s="1"/>
  <c r="P22" i="6"/>
  <c r="Q22" i="6" s="1"/>
  <c r="P23" i="6"/>
  <c r="Q23" i="6" s="1"/>
  <c r="P24" i="6"/>
  <c r="Q24" i="6" s="1"/>
  <c r="P25" i="6"/>
  <c r="Q25" i="6" s="1"/>
  <c r="P26" i="6"/>
  <c r="Q26" i="6" s="1"/>
  <c r="P27" i="6"/>
  <c r="Q27" i="6" s="1"/>
  <c r="P28" i="6"/>
  <c r="Q28" i="6" s="1"/>
  <c r="P29" i="6"/>
  <c r="Q29" i="6" s="1"/>
  <c r="P30" i="6"/>
  <c r="Q30" i="6" s="1"/>
  <c r="P31" i="6"/>
  <c r="Q31" i="6" s="1"/>
  <c r="P32" i="6"/>
  <c r="Q32" i="6" s="1"/>
  <c r="P33" i="6"/>
  <c r="Q33" i="6" s="1"/>
  <c r="P34" i="6"/>
  <c r="Q34" i="6" s="1"/>
  <c r="P35" i="6"/>
  <c r="Q35" i="6" s="1"/>
  <c r="P36" i="6"/>
  <c r="Q36" i="6" s="1"/>
  <c r="P37" i="6"/>
  <c r="Q37" i="6" s="1"/>
  <c r="P38" i="6"/>
  <c r="Q38" i="6" s="1"/>
  <c r="P39" i="6"/>
  <c r="Q39" i="6" s="1"/>
  <c r="P40" i="6"/>
  <c r="Q40" i="6" s="1"/>
  <c r="P41" i="6"/>
  <c r="Q41" i="6" s="1"/>
  <c r="P42" i="6"/>
  <c r="Q42" i="6" s="1"/>
  <c r="P43" i="6"/>
  <c r="Q43" i="6" s="1"/>
  <c r="P44" i="6"/>
  <c r="Q44" i="6" s="1"/>
  <c r="P45" i="6"/>
  <c r="Q45" i="6" s="1"/>
  <c r="P11" i="6"/>
  <c r="Q11" i="6" s="1"/>
  <c r="P12" i="4"/>
  <c r="Q12" i="4" s="1"/>
  <c r="P13" i="4"/>
  <c r="Q13" i="4" s="1"/>
  <c r="P14" i="4"/>
  <c r="Q14" i="4" s="1"/>
  <c r="P15" i="4"/>
  <c r="Q15" i="4" s="1"/>
  <c r="P16" i="4"/>
  <c r="Q16" i="4" s="1"/>
  <c r="P17" i="4"/>
  <c r="Q17" i="4" s="1"/>
  <c r="P18" i="4"/>
  <c r="Q18" i="4" s="1"/>
  <c r="P19" i="4"/>
  <c r="Q19" i="4" s="1"/>
  <c r="P20" i="4"/>
  <c r="Q20" i="4" s="1"/>
  <c r="P21" i="4"/>
  <c r="Q21" i="4" s="1"/>
  <c r="P11" i="4"/>
  <c r="Q11" i="4" s="1"/>
  <c r="B100" i="3" l="1"/>
  <c r="B127" i="3" s="1"/>
  <c r="F92" i="3"/>
  <c r="D49" i="3"/>
  <c r="D60" i="3" s="1"/>
  <c r="P32" i="4"/>
  <c r="P47" i="6"/>
  <c r="Q32" i="4"/>
  <c r="F35" i="3"/>
  <c r="F39" i="3"/>
  <c r="F23" i="3"/>
  <c r="F43" i="3"/>
  <c r="F40" i="3"/>
  <c r="F31" i="3"/>
  <c r="F27" i="3"/>
  <c r="F38" i="3"/>
  <c r="F32" i="3"/>
  <c r="F22" i="3"/>
  <c r="F30" i="3"/>
  <c r="F44" i="3"/>
  <c r="F34" i="3"/>
  <c r="F42" i="3"/>
  <c r="F36" i="3"/>
  <c r="F26" i="3"/>
  <c r="F45" i="3"/>
  <c r="F41" i="3"/>
  <c r="F37" i="3"/>
  <c r="F33" i="3"/>
  <c r="F21" i="3"/>
  <c r="F28" i="3"/>
  <c r="F24" i="3"/>
  <c r="F29" i="3"/>
  <c r="F25" i="3"/>
  <c r="F19" i="3"/>
  <c r="E47" i="3"/>
  <c r="F14" i="3"/>
  <c r="F15" i="3"/>
  <c r="B47" i="3"/>
  <c r="F11" i="3"/>
  <c r="Q47" i="6"/>
  <c r="I47" i="6"/>
  <c r="J47" i="6"/>
  <c r="K47" i="6"/>
  <c r="L47" i="6"/>
  <c r="M47" i="6"/>
  <c r="N47" i="6"/>
  <c r="O47" i="6"/>
  <c r="F47" i="6"/>
  <c r="F98" i="3" l="1"/>
  <c r="F99" i="3"/>
  <c r="F97" i="3"/>
  <c r="F96" i="3"/>
  <c r="F94" i="3"/>
  <c r="F95" i="3"/>
  <c r="F93" i="3"/>
  <c r="C100" i="3"/>
  <c r="C127" i="3" s="1"/>
  <c r="D100" i="3"/>
  <c r="D127" i="3" s="1"/>
  <c r="F91" i="3"/>
  <c r="E75" i="3"/>
  <c r="E129" i="3" s="1"/>
  <c r="B75" i="3"/>
  <c r="B129" i="3" s="1"/>
  <c r="F49" i="3"/>
  <c r="F60" i="3" s="1"/>
  <c r="F16" i="3"/>
  <c r="F20" i="3"/>
  <c r="F13" i="3"/>
  <c r="C47" i="3"/>
  <c r="F18" i="3"/>
  <c r="E8" i="3"/>
  <c r="F100" i="3" l="1"/>
  <c r="C75" i="3"/>
  <c r="C129" i="3" s="1"/>
  <c r="F17" i="3"/>
  <c r="D47" i="3"/>
  <c r="F12" i="3"/>
  <c r="F103" i="3"/>
  <c r="F80" i="3"/>
  <c r="F126" i="3"/>
  <c r="F63" i="3"/>
  <c r="F65" i="3" s="1"/>
  <c r="F67" i="3"/>
  <c r="F68" i="3"/>
  <c r="F71" i="3"/>
  <c r="F73" i="3"/>
  <c r="K6" i="3" l="1"/>
  <c r="L139" i="3" s="1"/>
  <c r="D75" i="3"/>
  <c r="F82" i="3"/>
  <c r="F81" i="3"/>
  <c r="F79" i="3"/>
  <c r="F47" i="3"/>
  <c r="K93" i="3" l="1"/>
  <c r="J114" i="3"/>
  <c r="I79" i="3"/>
  <c r="J112" i="3"/>
  <c r="J73" i="3"/>
  <c r="H97" i="3"/>
  <c r="H105" i="3"/>
  <c r="J100" i="3"/>
  <c r="I64" i="3"/>
  <c r="J122" i="3"/>
  <c r="K112" i="3"/>
  <c r="J63" i="3"/>
  <c r="I12" i="3"/>
  <c r="J71" i="3"/>
  <c r="H11" i="3"/>
  <c r="I14" i="3"/>
  <c r="H104" i="3"/>
  <c r="I90" i="3"/>
  <c r="K90" i="3"/>
  <c r="J91" i="3"/>
  <c r="H79" i="3"/>
  <c r="H68" i="3"/>
  <c r="K67" i="3"/>
  <c r="I73" i="3"/>
  <c r="K15" i="3"/>
  <c r="H64" i="3"/>
  <c r="K96" i="3"/>
  <c r="I111" i="3"/>
  <c r="K103" i="3"/>
  <c r="I103" i="3"/>
  <c r="I96" i="3"/>
  <c r="J95" i="3"/>
  <c r="I118" i="3"/>
  <c r="H82" i="3"/>
  <c r="I120" i="3"/>
  <c r="H103" i="3"/>
  <c r="I106" i="3"/>
  <c r="J93" i="3"/>
  <c r="H65" i="3"/>
  <c r="K100" i="3"/>
  <c r="I71" i="3"/>
  <c r="K99" i="3"/>
  <c r="I82" i="3"/>
  <c r="H73" i="3"/>
  <c r="K121" i="3"/>
  <c r="I121" i="3"/>
  <c r="J14" i="3"/>
  <c r="I95" i="3"/>
  <c r="K68" i="3"/>
  <c r="I13" i="3"/>
  <c r="H91" i="3"/>
  <c r="J92" i="3"/>
  <c r="J99" i="3"/>
  <c r="J65" i="3"/>
  <c r="K82" i="3"/>
  <c r="K113" i="3"/>
  <c r="K91" i="3"/>
  <c r="H114" i="3"/>
  <c r="K104" i="3"/>
  <c r="H13" i="3"/>
  <c r="I63" i="3"/>
  <c r="J11" i="3"/>
  <c r="K92" i="3"/>
  <c r="J13" i="3"/>
  <c r="J81" i="3"/>
  <c r="I81" i="3"/>
  <c r="H119" i="3"/>
  <c r="I110" i="3"/>
  <c r="K117" i="3"/>
  <c r="K71" i="3"/>
  <c r="K122" i="3"/>
  <c r="I98" i="3"/>
  <c r="H14" i="3"/>
  <c r="J62" i="3"/>
  <c r="J116" i="3"/>
  <c r="J104" i="3"/>
  <c r="I99" i="3"/>
  <c r="I67" i="3"/>
  <c r="K69" i="3"/>
  <c r="H62" i="3"/>
  <c r="H121" i="3"/>
  <c r="I68" i="3"/>
  <c r="K111" i="3"/>
  <c r="K73" i="3"/>
  <c r="H113" i="3"/>
  <c r="J15" i="3"/>
  <c r="K65" i="3"/>
  <c r="H98" i="3"/>
  <c r="H123" i="3"/>
  <c r="J121" i="3"/>
  <c r="K106" i="3"/>
  <c r="H96" i="3"/>
  <c r="I62" i="3"/>
  <c r="I11" i="3"/>
  <c r="K12" i="3"/>
  <c r="I112" i="3"/>
  <c r="H106" i="3"/>
  <c r="K95" i="3"/>
  <c r="H115" i="3"/>
  <c r="I114" i="3"/>
  <c r="H116" i="3"/>
  <c r="K116" i="3"/>
  <c r="K11" i="3"/>
  <c r="J106" i="3"/>
  <c r="K14" i="3"/>
  <c r="H94" i="3"/>
  <c r="K13" i="3"/>
  <c r="I117" i="3"/>
  <c r="J12" i="3"/>
  <c r="I80" i="3"/>
  <c r="I116" i="3"/>
  <c r="J123" i="3"/>
  <c r="J67" i="3"/>
  <c r="I104" i="3"/>
  <c r="J94" i="3"/>
  <c r="H92" i="3"/>
  <c r="H71" i="3"/>
  <c r="J64" i="3"/>
  <c r="K105" i="3"/>
  <c r="H122" i="3"/>
  <c r="I65" i="3"/>
  <c r="J79" i="3"/>
  <c r="K47" i="3"/>
  <c r="K98" i="3"/>
  <c r="H63" i="3"/>
  <c r="J115" i="3"/>
  <c r="I91" i="3"/>
  <c r="H120" i="3"/>
  <c r="K94" i="3"/>
  <c r="J120" i="3"/>
  <c r="H117" i="3"/>
  <c r="I119" i="3"/>
  <c r="J103" i="3"/>
  <c r="H111" i="3"/>
  <c r="I18" i="3"/>
  <c r="H32" i="3"/>
  <c r="K19" i="3"/>
  <c r="I39" i="3"/>
  <c r="I93" i="3"/>
  <c r="H95" i="3"/>
  <c r="J113" i="3"/>
  <c r="I122" i="3"/>
  <c r="H20" i="3"/>
  <c r="J86" i="3"/>
  <c r="H27" i="3"/>
  <c r="J119" i="3"/>
  <c r="I92" i="3"/>
  <c r="H15" i="3"/>
  <c r="J19" i="3"/>
  <c r="H60" i="3"/>
  <c r="J40" i="3"/>
  <c r="K44" i="3"/>
  <c r="J117" i="3"/>
  <c r="K64" i="3"/>
  <c r="J97" i="3"/>
  <c r="H80" i="3"/>
  <c r="H90" i="3"/>
  <c r="I115" i="3"/>
  <c r="I113" i="3"/>
  <c r="J90" i="3"/>
  <c r="J69" i="3"/>
  <c r="I69" i="3"/>
  <c r="H81" i="3"/>
  <c r="H93" i="3"/>
  <c r="K79" i="3"/>
  <c r="J82" i="3"/>
  <c r="H99" i="3"/>
  <c r="I97" i="3"/>
  <c r="I100" i="3"/>
  <c r="K114" i="3"/>
  <c r="J17" i="3"/>
  <c r="I16" i="3"/>
  <c r="H16" i="3"/>
  <c r="K20" i="3"/>
  <c r="I19" i="3"/>
  <c r="H67" i="3"/>
  <c r="J88" i="3"/>
  <c r="I84" i="3"/>
  <c r="J28" i="3"/>
  <c r="K27" i="3"/>
  <c r="I41" i="3"/>
  <c r="J24" i="3"/>
  <c r="J85" i="3"/>
  <c r="J68" i="3"/>
  <c r="K81" i="3"/>
  <c r="K80" i="3"/>
  <c r="K110" i="3"/>
  <c r="H12" i="3"/>
  <c r="I105" i="3"/>
  <c r="H110" i="3"/>
  <c r="I94" i="3"/>
  <c r="H112" i="3"/>
  <c r="K63" i="3"/>
  <c r="I123" i="3"/>
  <c r="J111" i="3"/>
  <c r="K97" i="3"/>
  <c r="I20" i="3"/>
  <c r="K17" i="3"/>
  <c r="K18" i="3"/>
  <c r="J18" i="3"/>
  <c r="J20" i="3"/>
  <c r="J47" i="3"/>
  <c r="J22" i="3"/>
  <c r="I87" i="3"/>
  <c r="K28" i="3"/>
  <c r="H26" i="3"/>
  <c r="I21" i="3"/>
  <c r="I86" i="3"/>
  <c r="K43" i="3"/>
  <c r="J105" i="3"/>
  <c r="I15" i="3"/>
  <c r="K115" i="3"/>
  <c r="K119" i="3"/>
  <c r="K120" i="3"/>
  <c r="K123" i="3"/>
  <c r="J96" i="3"/>
  <c r="K118" i="3"/>
  <c r="J110" i="3"/>
  <c r="J80" i="3"/>
  <c r="L143" i="3"/>
  <c r="H100" i="3"/>
  <c r="K62" i="3"/>
  <c r="J98" i="3"/>
  <c r="H118" i="3"/>
  <c r="J118" i="3"/>
  <c r="I17" i="3"/>
  <c r="H17" i="3"/>
  <c r="K16" i="3"/>
  <c r="H19" i="3"/>
  <c r="J60" i="3"/>
  <c r="J84" i="3"/>
  <c r="H88" i="3"/>
  <c r="J83" i="3"/>
  <c r="H45" i="3"/>
  <c r="I32" i="3"/>
  <c r="I31" i="3"/>
  <c r="K33" i="3"/>
  <c r="J16" i="3"/>
  <c r="H47" i="3"/>
  <c r="J43" i="3"/>
  <c r="J37" i="3"/>
  <c r="J30" i="3"/>
  <c r="J34" i="3"/>
  <c r="K25" i="3"/>
  <c r="J39" i="3"/>
  <c r="K35" i="3"/>
  <c r="H34" i="3"/>
  <c r="J29" i="3"/>
  <c r="J31" i="3"/>
  <c r="I83" i="3"/>
  <c r="H22" i="3"/>
  <c r="K31" i="3"/>
  <c r="J44" i="3"/>
  <c r="I42" i="3"/>
  <c r="I22" i="3"/>
  <c r="I24" i="3"/>
  <c r="K34" i="3"/>
  <c r="K23" i="3"/>
  <c r="K40" i="3"/>
  <c r="J36" i="3"/>
  <c r="K83" i="3"/>
  <c r="H40" i="3"/>
  <c r="H87" i="3"/>
  <c r="H29" i="3"/>
  <c r="K60" i="3"/>
  <c r="I88" i="3"/>
  <c r="J32" i="3"/>
  <c r="J38" i="3"/>
  <c r="J45" i="3"/>
  <c r="J23" i="3"/>
  <c r="H38" i="3"/>
  <c r="I33" i="3"/>
  <c r="K88" i="3"/>
  <c r="K45" i="3"/>
  <c r="I34" i="3"/>
  <c r="K38" i="3"/>
  <c r="I36" i="3"/>
  <c r="I37" i="3"/>
  <c r="H35" i="3"/>
  <c r="J41" i="3"/>
  <c r="H31" i="3"/>
  <c r="H85" i="3"/>
  <c r="I108" i="3"/>
  <c r="K32" i="3"/>
  <c r="K22" i="3"/>
  <c r="H24" i="3"/>
  <c r="I44" i="3"/>
  <c r="I25" i="3"/>
  <c r="H36" i="3"/>
  <c r="K37" i="3"/>
  <c r="H84" i="3"/>
  <c r="I38" i="3"/>
  <c r="H83" i="3"/>
  <c r="K26" i="3"/>
  <c r="H107" i="3"/>
  <c r="H18" i="3"/>
  <c r="I60" i="3"/>
  <c r="H69" i="3"/>
  <c r="I47" i="3"/>
  <c r="J87" i="3"/>
  <c r="J26" i="3"/>
  <c r="J42" i="3"/>
  <c r="J21" i="3"/>
  <c r="I26" i="3"/>
  <c r="J27" i="3"/>
  <c r="I43" i="3"/>
  <c r="H30" i="3"/>
  <c r="I29" i="3"/>
  <c r="I40" i="3"/>
  <c r="H23" i="3"/>
  <c r="K21" i="3"/>
  <c r="I30" i="3"/>
  <c r="H39" i="3"/>
  <c r="K30" i="3"/>
  <c r="I85" i="3"/>
  <c r="H43" i="3"/>
  <c r="I45" i="3"/>
  <c r="J25" i="3"/>
  <c r="I27" i="3"/>
  <c r="I35" i="3"/>
  <c r="J33" i="3"/>
  <c r="I23" i="3"/>
  <c r="H42" i="3"/>
  <c r="K84" i="3"/>
  <c r="H41" i="3"/>
  <c r="H33" i="3"/>
  <c r="K108" i="3"/>
  <c r="K109" i="3"/>
  <c r="K39" i="3"/>
  <c r="H25" i="3"/>
  <c r="I107" i="3"/>
  <c r="J108" i="3"/>
  <c r="I28" i="3"/>
  <c r="K87" i="3"/>
  <c r="H44" i="3"/>
  <c r="H37" i="3"/>
  <c r="K29" i="3"/>
  <c r="H21" i="3"/>
  <c r="K24" i="3"/>
  <c r="H109" i="3"/>
  <c r="K107" i="3"/>
  <c r="J107" i="3"/>
  <c r="K41" i="3"/>
  <c r="K36" i="3"/>
  <c r="K86" i="3"/>
  <c r="H86" i="3"/>
  <c r="K42" i="3"/>
  <c r="J35" i="3"/>
  <c r="H28" i="3"/>
  <c r="K85" i="3"/>
  <c r="J109" i="3"/>
  <c r="H108" i="3"/>
  <c r="I109" i="3"/>
  <c r="F75" i="3"/>
  <c r="D129" i="3"/>
  <c r="F88" i="3"/>
  <c r="F127" i="3" s="1"/>
  <c r="F137" i="3" s="1"/>
  <c r="L137" i="3" s="1"/>
  <c r="L73" i="3" l="1"/>
  <c r="L14" i="3"/>
  <c r="L64" i="3"/>
  <c r="L103" i="3"/>
  <c r="L112" i="3"/>
  <c r="L91" i="3"/>
  <c r="L71" i="3"/>
  <c r="L95" i="3"/>
  <c r="L99" i="3"/>
  <c r="L116" i="3"/>
  <c r="L11" i="3"/>
  <c r="L106" i="3"/>
  <c r="L28" i="3"/>
  <c r="L96" i="3"/>
  <c r="L104" i="3"/>
  <c r="L13" i="3"/>
  <c r="L92" i="3"/>
  <c r="L65" i="3"/>
  <c r="L114" i="3"/>
  <c r="K75" i="3"/>
  <c r="L100" i="3"/>
  <c r="L117" i="3"/>
  <c r="L121" i="3"/>
  <c r="L12" i="3"/>
  <c r="L68" i="3"/>
  <c r="L67" i="3"/>
  <c r="L93" i="3"/>
  <c r="L62" i="3"/>
  <c r="L82" i="3"/>
  <c r="L122" i="3"/>
  <c r="L79" i="3"/>
  <c r="L80" i="3"/>
  <c r="L111" i="3"/>
  <c r="L20" i="3"/>
  <c r="L31" i="3"/>
  <c r="L105" i="3"/>
  <c r="L63" i="3"/>
  <c r="L98" i="3"/>
  <c r="L15" i="3"/>
  <c r="L94" i="3"/>
  <c r="L19" i="3"/>
  <c r="L81" i="3"/>
  <c r="L113" i="3"/>
  <c r="L120" i="3"/>
  <c r="L115" i="3"/>
  <c r="L23" i="3"/>
  <c r="L17" i="3"/>
  <c r="L110" i="3"/>
  <c r="H75" i="3"/>
  <c r="L119" i="3"/>
  <c r="L34" i="3"/>
  <c r="L45" i="3"/>
  <c r="L40" i="3"/>
  <c r="L60" i="3"/>
  <c r="L83" i="3"/>
  <c r="L88" i="3"/>
  <c r="L118" i="3"/>
  <c r="L16" i="3"/>
  <c r="J75" i="3"/>
  <c r="L90" i="3"/>
  <c r="L43" i="3"/>
  <c r="L25" i="3"/>
  <c r="L42" i="3"/>
  <c r="L24" i="3"/>
  <c r="L35" i="3"/>
  <c r="L22" i="3"/>
  <c r="L123" i="3"/>
  <c r="L97" i="3"/>
  <c r="L39" i="3"/>
  <c r="L87" i="3"/>
  <c r="L18" i="3"/>
  <c r="L38" i="3"/>
  <c r="L32" i="3"/>
  <c r="L69" i="3"/>
  <c r="L36" i="3"/>
  <c r="L37" i="3"/>
  <c r="K124" i="3"/>
  <c r="K127" i="3" s="1"/>
  <c r="L26" i="3"/>
  <c r="L33" i="3"/>
  <c r="I124" i="3"/>
  <c r="I127" i="3" s="1"/>
  <c r="L27" i="3"/>
  <c r="I75" i="3"/>
  <c r="L44" i="3"/>
  <c r="L41" i="3"/>
  <c r="L30" i="3"/>
  <c r="L21" i="3"/>
  <c r="H124" i="3"/>
  <c r="H127" i="3" s="1"/>
  <c r="L84" i="3"/>
  <c r="L107" i="3"/>
  <c r="L86" i="3"/>
  <c r="L29" i="3"/>
  <c r="L47" i="3"/>
  <c r="L85" i="3"/>
  <c r="J124" i="3"/>
  <c r="J127" i="3" s="1"/>
  <c r="L108" i="3"/>
  <c r="L109" i="3"/>
  <c r="F129" i="3"/>
  <c r="F135" i="3" s="1"/>
  <c r="F141" i="3" s="1"/>
  <c r="F145" i="3" s="1"/>
  <c r="L75" i="3" l="1"/>
  <c r="K129" i="3"/>
  <c r="J129" i="3"/>
  <c r="H129" i="3"/>
  <c r="I129" i="3"/>
  <c r="L124" i="3"/>
  <c r="L127" i="3" s="1"/>
  <c r="L129" i="3" l="1"/>
  <c r="L135" i="3" s="1"/>
  <c r="L141" i="3" s="1"/>
  <c r="L145" i="3" s="1"/>
</calcChain>
</file>

<file path=xl/connections.xml><?xml version="1.0" encoding="utf-8"?>
<connections xmlns="http://schemas.openxmlformats.org/spreadsheetml/2006/main">
  <connection id="1" keepAlive="1" name="Query - gbp" description="Connection to the 'gbp' query in the workbook." type="5" refreshedVersion="6" background="1">
    <dbPr connection="Provider=Microsoft.Mashup.OleDb.1;Data Source=$Workbook$;Location=gbp;Extended Properties=&quot;&quot;" command="SELECT * FROM [gbp]"/>
  </connection>
  <connection id="2" keepAlive="1" name="Query - gbp (2)" description="Connection to the 'gbp (2)' query in the workbook." type="5" refreshedVersion="6" background="1">
    <dbPr connection="Provider=Microsoft.Mashup.OleDb.1;Data Source=$Workbook$;Location=&quot;gbp (2)&quot;;Extended Properties=&quot;&quot;" command="SELECT * FROM [gbp (2)]"/>
  </connection>
  <connection id="3" keepAlive="1" name="Query - gbp (3)" description="Connection to the 'gbp (3)' query in the workbook." type="5" refreshedVersion="6" background="1">
    <dbPr connection="Provider=Microsoft.Mashup.OleDb.1;Data Source=$Workbook$;Location=&quot;gbp (3)&quot;;Extended Properties=&quot;&quot;" command="SELECT * FROM [gbp (3)]"/>
  </connection>
  <connection id="4" keepAlive="1" name="Query - Table 0" description="Connection to the 'Table 0' query in the workbook." type="5" refreshedVersion="6" background="1">
    <dbPr connection="Provider=Microsoft.Mashup.OleDb.1;Data Source=$Workbook$;Location=&quot;Table 0&quot;;Extended Properties=&quot;&quot;" command="SELECT * FROM [Table 0]"/>
  </connection>
  <connection id="5" keepAlive="1" name="Query - Table 0 (2)" description="Connection to the 'Table 0 (2)' query in the workbook." type="5" refreshedVersion="6" background="1" saveData="1">
    <dbPr connection="Provider=Microsoft.Mashup.OleDb.1;Data Source=$Workbook$;Location=&quot;Table 0 (2)&quot;;Extended Properties=&quot;&quot;" command="SELECT * FROM [Table 0 (2)]"/>
  </connection>
  <connection id="6" keepAlive="1" name="Query - Table 1" description="Connection to the 'Table 1' query in the workbook." type="5" refreshedVersion="6" background="1">
    <dbPr connection="Provider=Microsoft.Mashup.OleDb.1;Data Source=$Workbook$;Location=&quot;Table 1&quot;;Extended Properties=&quot;&quot;" command="SELECT * FROM [Table 1]"/>
  </connection>
</connections>
</file>

<file path=xl/sharedStrings.xml><?xml version="1.0" encoding="utf-8"?>
<sst xmlns="http://schemas.openxmlformats.org/spreadsheetml/2006/main" count="414" uniqueCount="326">
  <si>
    <t>Total income</t>
  </si>
  <si>
    <t>INCOME</t>
  </si>
  <si>
    <t>Branch:</t>
  </si>
  <si>
    <t xml:space="preserve">Currency: </t>
  </si>
  <si>
    <t>£</t>
  </si>
  <si>
    <t>Comments</t>
  </si>
  <si>
    <t>Branch office and administration expenses</t>
  </si>
  <si>
    <t>Total expenses</t>
  </si>
  <si>
    <t>Income from courses</t>
  </si>
  <si>
    <t>Income from arbitration and other ADR scheme administration</t>
  </si>
  <si>
    <t>Other fundraising efforts</t>
  </si>
  <si>
    <t>Ex rate</t>
  </si>
  <si>
    <t>EXPENDITURE</t>
  </si>
  <si>
    <t>For each paid employee please provide name, job title and estimate of the hours worked each month.</t>
  </si>
  <si>
    <t>CPD, seminars, conferences and other events</t>
  </si>
  <si>
    <t>Event name</t>
  </si>
  <si>
    <t>Date</t>
  </si>
  <si>
    <t>Venue</t>
  </si>
  <si>
    <t>No. attendees</t>
  </si>
  <si>
    <t>Income</t>
  </si>
  <si>
    <t>Expenses</t>
  </si>
  <si>
    <t>Net surplus
 / deficit</t>
  </si>
  <si>
    <t>LC</t>
  </si>
  <si>
    <t>Courses</t>
  </si>
  <si>
    <t>Please enter here your planned courses and budgeted attendees, income and costs</t>
  </si>
  <si>
    <t>Please also indicate when each course was approved by EMC</t>
  </si>
  <si>
    <t>Approved by EMC on</t>
  </si>
  <si>
    <t>Employees</t>
  </si>
  <si>
    <t>Name</t>
  </si>
  <si>
    <t>Hours worked</t>
  </si>
  <si>
    <t>Q1</t>
  </si>
  <si>
    <t>Q2</t>
  </si>
  <si>
    <t>Q3</t>
  </si>
  <si>
    <t>Q4</t>
  </si>
  <si>
    <t>Total</t>
  </si>
  <si>
    <t>FUNDING</t>
  </si>
  <si>
    <t>3 months normal expenditure reserves</t>
  </si>
  <si>
    <t>Special projects reserve</t>
  </si>
  <si>
    <t>Net surplus / (deficit)</t>
  </si>
  <si>
    <t>Reserves requirement</t>
  </si>
  <si>
    <t>Special projects:</t>
  </si>
  <si>
    <t>[please list planned asset purchases in excess of £1,000.]</t>
  </si>
  <si>
    <t>[please provide details.]</t>
  </si>
  <si>
    <t>Rental and HP agreements:</t>
  </si>
  <si>
    <t>Proposed Asset Purchases:</t>
  </si>
  <si>
    <t>Job title</t>
  </si>
  <si>
    <t>Please enter here your planned events and budgeted attendees, income and costs</t>
  </si>
  <si>
    <t>Branch</t>
  </si>
  <si>
    <t>Currency</t>
  </si>
  <si>
    <t>Australia</t>
  </si>
  <si>
    <t>Bahamas</t>
  </si>
  <si>
    <t>Bermuda</t>
  </si>
  <si>
    <t>Cairo</t>
  </si>
  <si>
    <t>Canada</t>
  </si>
  <si>
    <t>Caribbean</t>
  </si>
  <si>
    <t>Cyprus</t>
  </si>
  <si>
    <t>East Asia</t>
  </si>
  <si>
    <t>India</t>
  </si>
  <si>
    <t>Ireland</t>
  </si>
  <si>
    <t>Kenya</t>
  </si>
  <si>
    <t>Lebanon</t>
  </si>
  <si>
    <t>Malaysia</t>
  </si>
  <si>
    <t>Mauritius</t>
  </si>
  <si>
    <t>New York</t>
  </si>
  <si>
    <t>Nigeria</t>
  </si>
  <si>
    <t>North America</t>
  </si>
  <si>
    <t>Qatar</t>
  </si>
  <si>
    <t>Scotland</t>
  </si>
  <si>
    <t>Singapore</t>
  </si>
  <si>
    <t>South Africa</t>
  </si>
  <si>
    <t>Thailand</t>
  </si>
  <si>
    <t>UK - Channel Islands</t>
  </si>
  <si>
    <t>Zambia</t>
  </si>
  <si>
    <t>Zimbabwe</t>
  </si>
  <si>
    <t>Australian Dollar</t>
  </si>
  <si>
    <t>AUD</t>
  </si>
  <si>
    <t>Bahamian Dollar</t>
  </si>
  <si>
    <t>BSD</t>
  </si>
  <si>
    <t>Bahraini Dinar</t>
  </si>
  <si>
    <t>BHD</t>
  </si>
  <si>
    <t>Bermudian Dollar</t>
  </si>
  <si>
    <t>BMD</t>
  </si>
  <si>
    <t>Egyptian Pound</t>
  </si>
  <si>
    <t>EGP</t>
  </si>
  <si>
    <t>Canadian Dollar</t>
  </si>
  <si>
    <t>CAD</t>
  </si>
  <si>
    <t>Euro</t>
  </si>
  <si>
    <t>EUR</t>
  </si>
  <si>
    <t>Indian Rupee</t>
  </si>
  <si>
    <t>INR</t>
  </si>
  <si>
    <t>QAR</t>
  </si>
  <si>
    <t>ZAR</t>
  </si>
  <si>
    <t>XCD</t>
  </si>
  <si>
    <t>Hong Kong Dollar</t>
  </si>
  <si>
    <t>HKD</t>
  </si>
  <si>
    <t>Kenyan Shilling</t>
  </si>
  <si>
    <t>KES</t>
  </si>
  <si>
    <t>Lebanese Pound</t>
  </si>
  <si>
    <t>LBP</t>
  </si>
  <si>
    <t>Malaysian Ringgit</t>
  </si>
  <si>
    <t>MYR</t>
  </si>
  <si>
    <t>MUR</t>
  </si>
  <si>
    <t>US Dollar</t>
  </si>
  <si>
    <t>USD</t>
  </si>
  <si>
    <t>NGN</t>
  </si>
  <si>
    <t>GBP</t>
  </si>
  <si>
    <t>Singapore Dollar</t>
  </si>
  <si>
    <t>SGD</t>
  </si>
  <si>
    <t>THB</t>
  </si>
  <si>
    <t>AED</t>
  </si>
  <si>
    <t>Zambian Kwacha</t>
  </si>
  <si>
    <t>ZMW</t>
  </si>
  <si>
    <t>British Pound</t>
  </si>
  <si>
    <t>Brazilian Real</t>
  </si>
  <si>
    <t>Mauritian Rupee</t>
  </si>
  <si>
    <t>Qatari Riyal</t>
  </si>
  <si>
    <t>Saudi Arabian Riyal</t>
  </si>
  <si>
    <t>South African Rand</t>
  </si>
  <si>
    <t>Sri Lankan Rupee</t>
  </si>
  <si>
    <t>Thai Baht</t>
  </si>
  <si>
    <t>Emirati Dirham</t>
  </si>
  <si>
    <t>Rate</t>
  </si>
  <si>
    <t>Currency code ▲▼</t>
  </si>
  <si>
    <t>Currency name ▲▼</t>
  </si>
  <si>
    <t>Units per GBP</t>
  </si>
  <si>
    <t>GBP per Unit</t>
  </si>
  <si>
    <t>SAR</t>
  </si>
  <si>
    <t>BRL</t>
  </si>
  <si>
    <t>LKR</t>
  </si>
  <si>
    <t>Nigerian Naira</t>
  </si>
  <si>
    <t>East Caribbean Dollar</t>
  </si>
  <si>
    <t>ZWD</t>
  </si>
  <si>
    <t>Zimbabwean Dollar</t>
  </si>
  <si>
    <t>European</t>
  </si>
  <si>
    <t>UAE</t>
  </si>
  <si>
    <t>UK - East Anglia</t>
  </si>
  <si>
    <t>UK - East Midlands</t>
  </si>
  <si>
    <t>UK - London</t>
  </si>
  <si>
    <t>UK - North East</t>
  </si>
  <si>
    <t>UK - North West</t>
  </si>
  <si>
    <t>UK - South East</t>
  </si>
  <si>
    <t>UK - Southern</t>
  </si>
  <si>
    <t>UK - Thames Valley</t>
  </si>
  <si>
    <t>UK - Wales</t>
  </si>
  <si>
    <t>UK - West Midlands</t>
  </si>
  <si>
    <t>UK - Western Counties</t>
  </si>
  <si>
    <t>Bharain</t>
  </si>
  <si>
    <t xml:space="preserve">    Refreshments</t>
  </si>
  <si>
    <t>Other</t>
  </si>
  <si>
    <t>Totals:</t>
  </si>
  <si>
    <t>Business Development Plan and Budget 2020</t>
  </si>
  <si>
    <t>Cash and Investments at 31 December 2019</t>
  </si>
  <si>
    <t xml:space="preserve">Local currency </t>
  </si>
  <si>
    <t>Introduction to ADR</t>
  </si>
  <si>
    <t>Introduction to Mediation</t>
  </si>
  <si>
    <t>Introduction to ADR Online</t>
  </si>
  <si>
    <t>Introduction to Arbitration</t>
  </si>
  <si>
    <t>Introduction to International Arbitration</t>
  </si>
  <si>
    <t>Introduction to Adjudication</t>
  </si>
  <si>
    <t>Module 1 - Mediation</t>
  </si>
  <si>
    <t>EDU010</t>
  </si>
  <si>
    <t>EDU020</t>
  </si>
  <si>
    <t>EDU030</t>
  </si>
  <si>
    <t>EDU040</t>
  </si>
  <si>
    <t>EDU050</t>
  </si>
  <si>
    <t>EDU060</t>
  </si>
  <si>
    <t>EDU110</t>
  </si>
  <si>
    <t>EDU111</t>
  </si>
  <si>
    <t>EDU112</t>
  </si>
  <si>
    <t>EDU113</t>
  </si>
  <si>
    <t>Module 1 - Adjudication</t>
  </si>
  <si>
    <t>EDU121</t>
  </si>
  <si>
    <t>Module 2 - Law of Obligations</t>
  </si>
  <si>
    <t>EDU131</t>
  </si>
  <si>
    <t>Module 3 - Mediation</t>
  </si>
  <si>
    <t>EDU132</t>
  </si>
  <si>
    <t>EDU133</t>
  </si>
  <si>
    <t>EDU134</t>
  </si>
  <si>
    <t>EDU135</t>
  </si>
  <si>
    <t>Module 3 - Construction Adjudication</t>
  </si>
  <si>
    <t>EDU141</t>
  </si>
  <si>
    <t>Centralised assessments</t>
  </si>
  <si>
    <t>EDU150</t>
  </si>
  <si>
    <t>Module 4 - Domestic Arbitration</t>
  </si>
  <si>
    <t>EDU151</t>
  </si>
  <si>
    <t>Module 4 - International Arbitration</t>
  </si>
  <si>
    <t>EDU152</t>
  </si>
  <si>
    <t>Module 4 - Construction Adjudication</t>
  </si>
  <si>
    <t>EDU210</t>
  </si>
  <si>
    <t>ARM Domestic Arbitration</t>
  </si>
  <si>
    <t>EDU211</t>
  </si>
  <si>
    <t>ARF Domestic Arbitration</t>
  </si>
  <si>
    <t>EDU220</t>
  </si>
  <si>
    <t>ARM International Arbitration</t>
  </si>
  <si>
    <t>EDU221</t>
  </si>
  <si>
    <t>ARF International Arbitration</t>
  </si>
  <si>
    <t>EDU222</t>
  </si>
  <si>
    <t>ARF Construction Adjudication</t>
  </si>
  <si>
    <t>EDU223</t>
  </si>
  <si>
    <t>ARM Construction Adjudication</t>
  </si>
  <si>
    <t>EDU230</t>
  </si>
  <si>
    <t>ARM Adjudication</t>
  </si>
  <si>
    <t>EDU231</t>
  </si>
  <si>
    <t>ARF Adjudication</t>
  </si>
  <si>
    <t>EDU232</t>
  </si>
  <si>
    <t>ARM Russia</t>
  </si>
  <si>
    <t>EDU242</t>
  </si>
  <si>
    <t>Diploma in International Maritime Arbitration</t>
  </si>
  <si>
    <t>EDU310</t>
  </si>
  <si>
    <t>Family and Child Arbitration (IFLA)</t>
  </si>
  <si>
    <t>EDU320</t>
  </si>
  <si>
    <t>Diploma in Islamic Banking and Finance</t>
  </si>
  <si>
    <t>EDU330</t>
  </si>
  <si>
    <t>Conflict Avoidance Board</t>
  </si>
  <si>
    <t>EDU340</t>
  </si>
  <si>
    <t>Arbitral Secretaries</t>
  </si>
  <si>
    <t>EDU390</t>
  </si>
  <si>
    <t>Other courses</t>
  </si>
  <si>
    <t>Course name</t>
  </si>
  <si>
    <t>No. of attendees</t>
  </si>
  <si>
    <t>Room hire</t>
  </si>
  <si>
    <t>Meals and subsistence</t>
  </si>
  <si>
    <t>Hotels and accommodation</t>
  </si>
  <si>
    <t>Flights</t>
  </si>
  <si>
    <t>Trains</t>
  </si>
  <si>
    <t>Taxis</t>
  </si>
  <si>
    <t>Care Hire/fuel</t>
  </si>
  <si>
    <t>Event 1</t>
  </si>
  <si>
    <t>Event 2</t>
  </si>
  <si>
    <t>Event 3</t>
  </si>
  <si>
    <t>Event 4</t>
  </si>
  <si>
    <t>Event 5</t>
  </si>
  <si>
    <t>Event 6</t>
  </si>
  <si>
    <t>Event 7</t>
  </si>
  <si>
    <t>Event 8</t>
  </si>
  <si>
    <t>Event 9</t>
  </si>
  <si>
    <t>Event 10</t>
  </si>
  <si>
    <t>Event 11</t>
  </si>
  <si>
    <t>Appointments</t>
  </si>
  <si>
    <t>Expert Determination</t>
  </si>
  <si>
    <t>PAC Renewal Fees</t>
  </si>
  <si>
    <t>Treasury Income e.g. bank interest/investments</t>
  </si>
  <si>
    <t>Sponsorship</t>
  </si>
  <si>
    <t>Donations</t>
  </si>
  <si>
    <t>Income from events</t>
  </si>
  <si>
    <t>Course Expenditure</t>
  </si>
  <si>
    <t>Refreshments</t>
  </si>
  <si>
    <t>Module 3 - Adjudication</t>
  </si>
  <si>
    <t>Module 3 - International Arbitration</t>
  </si>
  <si>
    <t>Module 3 - Domestic Arbitration</t>
  </si>
  <si>
    <t>Module 1 - Domestic Arbitration</t>
  </si>
  <si>
    <t>Module 1 - International Arbitration</t>
  </si>
  <si>
    <t>Events Expenditure</t>
  </si>
  <si>
    <t>Event 12</t>
  </si>
  <si>
    <t>Event 13</t>
  </si>
  <si>
    <t>Event 14</t>
  </si>
  <si>
    <t>Event 15</t>
  </si>
  <si>
    <t>Event 16</t>
  </si>
  <si>
    <t>Event 17</t>
  </si>
  <si>
    <t>Event 18</t>
  </si>
  <si>
    <t>Event 19</t>
  </si>
  <si>
    <t>Event 20</t>
  </si>
  <si>
    <t>2020 planned activity as above</t>
  </si>
  <si>
    <t>Estimated reserves as at 31 December 2019</t>
  </si>
  <si>
    <t>Total funding required for 2020*</t>
  </si>
  <si>
    <t>*Funding required where reserves requirement exceeds estimated reserves as at 31 December 2019</t>
  </si>
  <si>
    <t>[please provide details of all special projects, the total estimated cost, and the amount of cost to reserve in 2020. The total amount reserved in 2020 should equal the amount in the relevant box above.]</t>
  </si>
  <si>
    <t xml:space="preserve">Salaries/wages </t>
  </si>
  <si>
    <t>Fees paid for bookkeeping, accounting and office administration</t>
  </si>
  <si>
    <t>Auditors' and Independent Examiners' fees</t>
  </si>
  <si>
    <t>Telephone/Internet</t>
  </si>
  <si>
    <t>Printing, post and stationery</t>
  </si>
  <si>
    <t>Advertising and promotion</t>
  </si>
  <si>
    <t>Website costs</t>
  </si>
  <si>
    <t>Professional fees</t>
  </si>
  <si>
    <t>Insurances</t>
  </si>
  <si>
    <t>Bank charges</t>
  </si>
  <si>
    <t>Bank/HP/Interest (payable to your bank)</t>
  </si>
  <si>
    <t>Bad debts</t>
  </si>
  <si>
    <t>Foreign exchange</t>
  </si>
  <si>
    <t>Taxation</t>
  </si>
  <si>
    <t>Equipment and vehicle leasing</t>
  </si>
  <si>
    <t>Depreciation</t>
  </si>
  <si>
    <t>Annual pay (including employer on-costs)</t>
  </si>
  <si>
    <t>Premises - rent</t>
  </si>
  <si>
    <t>Premises - business rates/council tax</t>
  </si>
  <si>
    <t>Premises - utilities (please state type and breakdown in comments)</t>
  </si>
  <si>
    <t>Premises  - cleaning services</t>
  </si>
  <si>
    <t>Sundry office expenses (please state type in comemnts)</t>
  </si>
  <si>
    <t>Other (please explain in comments</t>
  </si>
  <si>
    <t>CHARTERED INSTITUTE OF ARBITRATORS</t>
  </si>
  <si>
    <t>BRANCH DEVELOPMENT PLANS 2020</t>
  </si>
  <si>
    <t>BUDGET TEMPLATE</t>
  </si>
  <si>
    <t>Introduction</t>
  </si>
  <si>
    <t>Completion</t>
  </si>
  <si>
    <t>All cells highlighted</t>
  </si>
  <si>
    <t xml:space="preserve">can be used to input information with other cells locked.
</t>
  </si>
  <si>
    <t>The locked cells, where appropriate, will update based on the information you enter.</t>
  </si>
  <si>
    <t>Summary tab</t>
  </si>
  <si>
    <t>Brazil</t>
  </si>
  <si>
    <t>Sri Lanka</t>
  </si>
  <si>
    <t>Saudi Arabia</t>
  </si>
  <si>
    <t>Cash at Bank as at 30 July 2019</t>
  </si>
  <si>
    <t>This is where the  net budget infrmation is compiled. Enter information at the top of the screen as follows:</t>
  </si>
  <si>
    <t>- Branch (list) - the branch you represent</t>
  </si>
  <si>
    <t>- Currency (list) - the local currency for where your branch is situated</t>
  </si>
  <si>
    <t>- Income and expenditure</t>
  </si>
  <si>
    <t xml:space="preserve">Anywhere there is a </t>
  </si>
  <si>
    <t>cell, enter information, relevant to that transaction type, broken down by quarter it is expected</t>
  </si>
  <si>
    <t>-  Comments</t>
  </si>
  <si>
    <t>Add comments where appropriate in column M to further explain/justify the financial information provided</t>
  </si>
  <si>
    <t>Courses tab</t>
  </si>
  <si>
    <t>For course instances where you will be running more than one cohort, select as many instances of that course as necessary and enter the relevant date</t>
  </si>
  <si>
    <t xml:space="preserve">All available educational course are on a drop down list. If your branch will be running that course in 2020, enter the date, venue location and expected number of attendees. </t>
  </si>
  <si>
    <t>Events tab</t>
  </si>
  <si>
    <t xml:space="preserve">Similar to the courses tab. Enter the event name manually </t>
  </si>
  <si>
    <t>Employees tab</t>
  </si>
  <si>
    <t>Enter the details for each employee employed by your branch. Do not include temporary staff. Their expense can be entered into row 103 of the Summary tab.</t>
  </si>
  <si>
    <t>The form is similar in design to prior years although has been updated to provide adidtional automation of total calculations.</t>
  </si>
  <si>
    <t>Use an annual salary figure including on-costs (local employer taxes + employer pension contributions if appropriate) in local currency</t>
  </si>
  <si>
    <t xml:space="preserve">This template is used to record information on your expected income and expenditure for 2020. 
</t>
  </si>
  <si>
    <t>This can then be used to determine any funding requirements, along with a tool to review actual transactions against budget.</t>
  </si>
  <si>
    <t xml:space="preserve">You can then add figures in local currency for the expected income and expenditure items. </t>
  </si>
  <si>
    <t>Expenditure is broken down into various categories. For anything else, please add into 'other'</t>
  </si>
  <si>
    <t>- Cash at bank at 30 July - total in local currency of the cash in any bank accounts held and managed by your branch</t>
  </si>
  <si>
    <t>- Cash and investments at 30 December - balance of all cash and other investements expected to be held by branch at this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</si>
</sst>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_-;\(#,##0\);_-* &quot;-&quot;_-;_-@_-"/>
    <numFmt numFmtId="166" formatCode="_-* #,##0.00000_-;\(#,##0.00000\);_-* &quot;-&quot;_-;_-@_-"/>
  </numFmts>
  <fonts count="12" x14ac:knownFonts="1">
    <font>
      <sz val="10"/>
      <name val="Arial"/>
    </font>
    <font>
      <sz val="10"/>
      <name val="Arial"/>
      <family val="2"/>
    </font>
    <font>
      <b/>
      <sz val="15"/>
      <color theme="3"/>
      <name val="Calibri"/>
      <family val="2"/>
      <scheme val="minor"/>
    </font>
    <font>
      <b/>
      <sz val="11"/>
      <color theme="3"/>
      <name val="Calibri"/>
      <family val="2"/>
      <scheme val="minor"/>
    </font>
    <font>
      <b/>
      <sz val="11"/>
      <color theme="1"/>
      <name val="Calibri"/>
      <family val="2"/>
      <scheme val="minor"/>
    </font>
    <font>
      <b/>
      <sz val="10"/>
      <name val="Arial"/>
      <family val="2"/>
    </font>
    <font>
      <sz val="10"/>
      <color theme="1"/>
      <name val="Arial"/>
      <family val="2"/>
    </font>
    <font>
      <sz val="12"/>
      <name val="Times New Roman"/>
      <family val="1"/>
    </font>
    <font>
      <u/>
      <sz val="10"/>
      <color theme="10"/>
      <name val="Arial"/>
      <family val="2"/>
    </font>
    <font>
      <u/>
      <sz val="10"/>
      <color theme="11"/>
      <name val="Arial"/>
      <family val="2"/>
    </font>
    <font>
      <b/>
      <sz val="10"/>
      <color theme="1"/>
      <name val="Calibri"/>
      <family val="2"/>
    </font>
    <font>
      <b/>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51">
    <border>
      <left/>
      <right/>
      <top/>
      <bottom/>
      <diagonal/>
    </border>
    <border>
      <left/>
      <right/>
      <top/>
      <bottom style="thick">
        <color theme="4"/>
      </bottom>
      <diagonal/>
    </border>
    <border>
      <left/>
      <right/>
      <top/>
      <bottom style="medium">
        <color theme="4" tint="0.39997558519241921"/>
      </bottom>
      <diagonal/>
    </border>
    <border>
      <left/>
      <right/>
      <top style="thin">
        <color theme="4"/>
      </top>
      <bottom style="double">
        <color theme="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style="medium">
        <color theme="4" tint="0.39997558519241921"/>
      </bottom>
      <diagonal/>
    </border>
    <border>
      <left/>
      <right style="medium">
        <color theme="4"/>
      </right>
      <top/>
      <bottom style="medium">
        <color theme="4" tint="0.39997558519241921"/>
      </bottom>
      <diagonal/>
    </border>
    <border>
      <left style="medium">
        <color theme="4"/>
      </left>
      <right/>
      <top/>
      <bottom/>
      <diagonal/>
    </border>
    <border>
      <left/>
      <right style="medium">
        <color theme="4"/>
      </right>
      <top/>
      <bottom/>
      <diagonal/>
    </border>
    <border>
      <left style="medium">
        <color theme="4"/>
      </left>
      <right/>
      <top style="thin">
        <color theme="4"/>
      </top>
      <bottom style="double">
        <color theme="4"/>
      </bottom>
      <diagonal/>
    </border>
    <border>
      <left/>
      <right style="medium">
        <color theme="4"/>
      </right>
      <top style="thin">
        <color theme="4"/>
      </top>
      <bottom style="double">
        <color theme="4"/>
      </bottom>
      <diagonal/>
    </border>
    <border>
      <left style="medium">
        <color theme="4"/>
      </left>
      <right/>
      <top style="thin">
        <color theme="4"/>
      </top>
      <bottom style="medium">
        <color theme="4"/>
      </bottom>
      <diagonal/>
    </border>
    <border>
      <left/>
      <right/>
      <top style="thin">
        <color theme="4"/>
      </top>
      <bottom style="medium">
        <color theme="4"/>
      </bottom>
      <diagonal/>
    </border>
    <border>
      <left/>
      <right style="medium">
        <color theme="4"/>
      </right>
      <top style="thin">
        <color theme="4"/>
      </top>
      <bottom style="medium">
        <color theme="4"/>
      </bottom>
      <diagonal/>
    </border>
    <border>
      <left style="medium">
        <color theme="4"/>
      </left>
      <right style="medium">
        <color theme="4"/>
      </right>
      <top style="medium">
        <color theme="4"/>
      </top>
      <bottom style="medium">
        <color theme="4" tint="0.39997558519241921"/>
      </bottom>
      <diagonal/>
    </border>
    <border>
      <left style="medium">
        <color theme="4"/>
      </left>
      <right style="medium">
        <color theme="4"/>
      </right>
      <top/>
      <bottom/>
      <diagonal/>
    </border>
    <border>
      <left style="medium">
        <color theme="4"/>
      </left>
      <right style="medium">
        <color theme="4"/>
      </right>
      <top style="thin">
        <color theme="4"/>
      </top>
      <bottom/>
      <diagonal/>
    </border>
    <border>
      <left style="medium">
        <color theme="4"/>
      </left>
      <right style="medium">
        <color theme="4"/>
      </right>
      <top style="thin">
        <color theme="4"/>
      </top>
      <bottom style="medium">
        <color theme="4"/>
      </bottom>
      <diagonal/>
    </border>
    <border>
      <left/>
      <right/>
      <top style="thin">
        <color theme="9" tint="0.39997558519241921"/>
      </top>
      <bottom style="thin">
        <color theme="9"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theme="3"/>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3">
    <xf numFmtId="0" fontId="0" fillId="0" borderId="0"/>
    <xf numFmtId="164"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0" borderId="3"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cellStyleXfs>
  <cellXfs count="173">
    <xf numFmtId="0" fontId="0" fillId="0" borderId="0" xfId="0"/>
    <xf numFmtId="0" fontId="4" fillId="0" borderId="3" xfId="5"/>
    <xf numFmtId="0" fontId="3" fillId="0" borderId="2" xfId="3"/>
    <xf numFmtId="0" fontId="3" fillId="0" borderId="0" xfId="4"/>
    <xf numFmtId="0" fontId="2" fillId="0" borderId="0" xfId="2" applyBorder="1"/>
    <xf numFmtId="0" fontId="0" fillId="0" borderId="0" xfId="0" applyBorder="1"/>
    <xf numFmtId="0" fontId="1" fillId="0" borderId="0" xfId="0" applyFont="1"/>
    <xf numFmtId="165" fontId="0" fillId="0" borderId="0" xfId="0" applyNumberFormat="1"/>
    <xf numFmtId="165" fontId="2" fillId="0" borderId="0" xfId="2" applyNumberFormat="1" applyBorder="1"/>
    <xf numFmtId="165" fontId="0" fillId="0" borderId="0" xfId="0" applyNumberFormat="1" applyBorder="1"/>
    <xf numFmtId="165" fontId="4" fillId="0" borderId="3" xfId="1" applyNumberFormat="1" applyFont="1" applyBorder="1"/>
    <xf numFmtId="165" fontId="3" fillId="0" borderId="0" xfId="3" applyNumberFormat="1" applyBorder="1" applyAlignment="1">
      <alignment horizontal="right"/>
    </xf>
    <xf numFmtId="165" fontId="0" fillId="0" borderId="0" xfId="0" applyNumberFormat="1" applyBorder="1" applyAlignment="1">
      <alignment horizontal="right"/>
    </xf>
    <xf numFmtId="165" fontId="3" fillId="0" borderId="0" xfId="3" applyNumberFormat="1" applyBorder="1" applyAlignment="1">
      <alignment horizontal="left"/>
    </xf>
    <xf numFmtId="0" fontId="3" fillId="0" borderId="0" xfId="3" applyBorder="1"/>
    <xf numFmtId="0" fontId="0" fillId="0" borderId="0" xfId="0" applyAlignment="1">
      <alignment wrapText="1"/>
    </xf>
    <xf numFmtId="0" fontId="3" fillId="0" borderId="0" xfId="4" applyBorder="1"/>
    <xf numFmtId="0" fontId="1" fillId="0" borderId="0" xfId="0" quotePrefix="1" applyFont="1" applyAlignment="1">
      <alignment horizontal="left"/>
    </xf>
    <xf numFmtId="0" fontId="3" fillId="0" borderId="0" xfId="4" applyBorder="1" applyAlignment="1">
      <alignment wrapText="1"/>
    </xf>
    <xf numFmtId="0" fontId="3" fillId="0" borderId="0" xfId="4" applyBorder="1" applyAlignment="1">
      <alignment horizontal="right" wrapText="1"/>
    </xf>
    <xf numFmtId="165" fontId="3" fillId="0" borderId="0" xfId="4" applyNumberFormat="1" applyBorder="1" applyAlignment="1">
      <alignment horizontal="right" wrapText="1"/>
    </xf>
    <xf numFmtId="166" fontId="0" fillId="0" borderId="0" xfId="0" applyNumberFormat="1" applyBorder="1" applyAlignment="1">
      <alignment horizontal="right"/>
    </xf>
    <xf numFmtId="165" fontId="5" fillId="0" borderId="0" xfId="0" applyNumberFormat="1" applyFont="1"/>
    <xf numFmtId="165" fontId="2" fillId="0" borderId="0" xfId="2" applyNumberFormat="1" applyFont="1" applyBorder="1"/>
    <xf numFmtId="0" fontId="4" fillId="0" borderId="0" xfId="5" applyBorder="1"/>
    <xf numFmtId="165" fontId="4" fillId="0" borderId="0" xfId="5" applyNumberFormat="1" applyBorder="1"/>
    <xf numFmtId="165" fontId="0" fillId="0" borderId="0" xfId="1" applyNumberFormat="1" applyFont="1" applyBorder="1"/>
    <xf numFmtId="165" fontId="4" fillId="0" borderId="3" xfId="5" applyNumberFormat="1" applyBorder="1"/>
    <xf numFmtId="165" fontId="0" fillId="0" borderId="12" xfId="0" applyNumberFormat="1" applyBorder="1"/>
    <xf numFmtId="165" fontId="5" fillId="0" borderId="13" xfId="0" applyNumberFormat="1" applyFont="1" applyBorder="1"/>
    <xf numFmtId="165" fontId="0" fillId="0" borderId="12" xfId="1" applyNumberFormat="1" applyFont="1" applyBorder="1"/>
    <xf numFmtId="165" fontId="5" fillId="0" borderId="13" xfId="1" applyNumberFormat="1" applyFont="1" applyBorder="1"/>
    <xf numFmtId="165" fontId="4" fillId="0" borderId="14" xfId="1" applyNumberFormat="1" applyFont="1" applyBorder="1"/>
    <xf numFmtId="165" fontId="4" fillId="0" borderId="15" xfId="1" applyNumberFormat="1" applyFont="1" applyBorder="1"/>
    <xf numFmtId="165" fontId="4" fillId="0" borderId="14" xfId="5" applyNumberFormat="1" applyBorder="1"/>
    <xf numFmtId="165" fontId="4" fillId="0" borderId="15" xfId="5" applyNumberFormat="1" applyFont="1" applyBorder="1"/>
    <xf numFmtId="165" fontId="4" fillId="0" borderId="16" xfId="5" applyNumberFormat="1" applyBorder="1"/>
    <xf numFmtId="165" fontId="4" fillId="0" borderId="17" xfId="5" applyNumberFormat="1" applyBorder="1"/>
    <xf numFmtId="165" fontId="4" fillId="0" borderId="18" xfId="5" applyNumberFormat="1" applyFont="1" applyBorder="1"/>
    <xf numFmtId="165" fontId="5" fillId="0" borderId="20" xfId="0" applyNumberFormat="1" applyFont="1" applyBorder="1"/>
    <xf numFmtId="165" fontId="3" fillId="0" borderId="10" xfId="3" applyNumberFormat="1" applyBorder="1"/>
    <xf numFmtId="165" fontId="3" fillId="0" borderId="2" xfId="3" applyNumberFormat="1" applyBorder="1"/>
    <xf numFmtId="165" fontId="3" fillId="0" borderId="11" xfId="3" applyNumberFormat="1" applyFont="1" applyBorder="1"/>
    <xf numFmtId="165" fontId="3" fillId="0" borderId="19" xfId="3" applyNumberFormat="1" applyBorder="1" applyAlignment="1">
      <alignment horizontal="right"/>
    </xf>
    <xf numFmtId="165" fontId="3" fillId="0" borderId="0" xfId="3" applyNumberFormat="1" applyBorder="1"/>
    <xf numFmtId="165" fontId="4" fillId="0" borderId="0" xfId="1" applyNumberFormat="1" applyFont="1" applyBorder="1"/>
    <xf numFmtId="0" fontId="3" fillId="0" borderId="0" xfId="5" applyFont="1" applyBorder="1"/>
    <xf numFmtId="0" fontId="0" fillId="0" borderId="0" xfId="0" applyNumberFormat="1"/>
    <xf numFmtId="0" fontId="6" fillId="0" borderId="23" xfId="0" applyNumberFormat="1" applyFont="1" applyFill="1" applyBorder="1"/>
    <xf numFmtId="0" fontId="0" fillId="0" borderId="0" xfId="0" applyFill="1"/>
    <xf numFmtId="0" fontId="5" fillId="0" borderId="0" xfId="0" applyFont="1"/>
    <xf numFmtId="0" fontId="0" fillId="0" borderId="23" xfId="0" applyBorder="1"/>
    <xf numFmtId="0" fontId="6" fillId="0" borderId="0" xfId="0" applyNumberFormat="1" applyFont="1" applyFill="1" applyBorder="1"/>
    <xf numFmtId="0" fontId="0" fillId="0" borderId="23" xfId="0" applyFill="1" applyBorder="1"/>
    <xf numFmtId="14" fontId="0" fillId="0" borderId="0" xfId="0" applyNumberFormat="1"/>
    <xf numFmtId="165" fontId="5" fillId="0" borderId="13" xfId="1" applyNumberFormat="1" applyFont="1" applyFill="1" applyBorder="1"/>
    <xf numFmtId="165" fontId="4" fillId="0" borderId="15" xfId="1" applyNumberFormat="1" applyFont="1" applyFill="1" applyBorder="1"/>
    <xf numFmtId="0" fontId="3" fillId="0" borderId="0" xfId="4" applyFill="1" applyBorder="1" applyAlignment="1">
      <alignment horizontal="left" wrapText="1"/>
    </xf>
    <xf numFmtId="0" fontId="2" fillId="0" borderId="0" xfId="2" applyBorder="1" applyAlignment="1">
      <alignment wrapText="1"/>
    </xf>
    <xf numFmtId="0" fontId="3" fillId="0" borderId="0" xfId="4" applyFill="1" applyBorder="1" applyAlignment="1">
      <alignment horizontal="center" wrapText="1"/>
    </xf>
    <xf numFmtId="0" fontId="3" fillId="0" borderId="5" xfId="4" applyBorder="1" applyAlignment="1">
      <alignment horizontal="center" wrapText="1"/>
    </xf>
    <xf numFmtId="165" fontId="0" fillId="0" borderId="29" xfId="0" applyNumberFormat="1" applyFont="1" applyBorder="1"/>
    <xf numFmtId="165" fontId="0" fillId="0" borderId="31" xfId="0" applyNumberFormat="1" applyFont="1" applyBorder="1"/>
    <xf numFmtId="165" fontId="0" fillId="0" borderId="27" xfId="0" applyNumberFormat="1" applyFont="1" applyBorder="1"/>
    <xf numFmtId="0" fontId="1" fillId="0" borderId="0" xfId="0" applyFont="1" applyFill="1" applyBorder="1"/>
    <xf numFmtId="0" fontId="1" fillId="0" borderId="0" xfId="4" applyFont="1"/>
    <xf numFmtId="165" fontId="5" fillId="0" borderId="12" xfId="1" applyNumberFormat="1" applyFont="1" applyBorder="1"/>
    <xf numFmtId="165" fontId="5" fillId="0" borderId="0" xfId="1" applyNumberFormat="1" applyFont="1" applyBorder="1"/>
    <xf numFmtId="0" fontId="0" fillId="0" borderId="0" xfId="0" applyAlignment="1">
      <alignment horizontal="left" wrapText="1"/>
    </xf>
    <xf numFmtId="165" fontId="5" fillId="0" borderId="12" xfId="0" applyNumberFormat="1" applyFont="1" applyBorder="1"/>
    <xf numFmtId="165" fontId="5" fillId="0" borderId="0" xfId="0" applyNumberFormat="1" applyFont="1" applyBorder="1"/>
    <xf numFmtId="0" fontId="3" fillId="0" borderId="32" xfId="4" applyBorder="1" applyAlignment="1">
      <alignment horizontal="left" wrapText="1"/>
    </xf>
    <xf numFmtId="0" fontId="3" fillId="0" borderId="26" xfId="4" applyBorder="1" applyAlignment="1">
      <alignment horizontal="center" wrapText="1"/>
    </xf>
    <xf numFmtId="0" fontId="3" fillId="0" borderId="27" xfId="4" applyBorder="1" applyAlignment="1">
      <alignment horizontal="center" wrapText="1"/>
    </xf>
    <xf numFmtId="0" fontId="3" fillId="0" borderId="25" xfId="4" applyBorder="1" applyAlignment="1">
      <alignment horizontal="center" wrapText="1"/>
    </xf>
    <xf numFmtId="0" fontId="3" fillId="0" borderId="24" xfId="4" applyBorder="1" applyAlignment="1">
      <alignment horizontal="center" wrapText="1"/>
    </xf>
    <xf numFmtId="165" fontId="5" fillId="0" borderId="27" xfId="0" applyNumberFormat="1" applyFont="1" applyBorder="1"/>
    <xf numFmtId="165" fontId="5" fillId="0" borderId="29" xfId="0" applyNumberFormat="1" applyFont="1" applyBorder="1"/>
    <xf numFmtId="165" fontId="5" fillId="0" borderId="31" xfId="0" applyNumberFormat="1" applyFont="1" applyBorder="1"/>
    <xf numFmtId="0" fontId="1" fillId="0" borderId="0" xfId="12"/>
    <xf numFmtId="165" fontId="1" fillId="0" borderId="0" xfId="12" applyNumberFormat="1"/>
    <xf numFmtId="165" fontId="5" fillId="0" borderId="0" xfId="12" applyNumberFormat="1" applyFont="1"/>
    <xf numFmtId="0" fontId="1" fillId="2" borderId="0" xfId="12" applyFill="1" applyProtection="1">
      <protection locked="0"/>
    </xf>
    <xf numFmtId="165" fontId="1" fillId="2" borderId="0" xfId="12" applyNumberFormat="1" applyFill="1" applyProtection="1">
      <protection locked="0"/>
    </xf>
    <xf numFmtId="165" fontId="5" fillId="0" borderId="32" xfId="0" applyNumberFormat="1" applyFont="1" applyBorder="1"/>
    <xf numFmtId="165" fontId="5" fillId="0" borderId="33" xfId="0" applyNumberFormat="1" applyFont="1" applyBorder="1"/>
    <xf numFmtId="165" fontId="5" fillId="0" borderId="34" xfId="0" applyNumberFormat="1" applyFont="1" applyBorder="1"/>
    <xf numFmtId="0" fontId="0" fillId="2" borderId="0" xfId="0" applyFill="1" applyBorder="1" applyProtection="1">
      <protection locked="0"/>
    </xf>
    <xf numFmtId="0" fontId="0" fillId="2" borderId="35" xfId="0" applyFill="1" applyBorder="1" applyProtection="1">
      <protection locked="0"/>
    </xf>
    <xf numFmtId="165" fontId="0" fillId="2" borderId="35" xfId="0" applyNumberFormat="1" applyFill="1" applyBorder="1" applyProtection="1">
      <protection locked="0"/>
    </xf>
    <xf numFmtId="0" fontId="3" fillId="2" borderId="35" xfId="4" applyFill="1" applyBorder="1" applyAlignment="1" applyProtection="1">
      <alignment horizontal="left" wrapText="1"/>
      <protection locked="0"/>
    </xf>
    <xf numFmtId="0" fontId="1" fillId="2" borderId="35" xfId="0" applyFont="1" applyFill="1" applyBorder="1" applyProtection="1">
      <protection locked="0"/>
    </xf>
    <xf numFmtId="14" fontId="0" fillId="2" borderId="36" xfId="0" applyNumberFormat="1" applyFill="1" applyBorder="1" applyProtection="1">
      <protection locked="0"/>
    </xf>
    <xf numFmtId="0" fontId="0" fillId="2" borderId="37" xfId="0" applyFill="1" applyBorder="1" applyProtection="1">
      <protection locked="0"/>
    </xf>
    <xf numFmtId="165" fontId="0" fillId="2" borderId="37" xfId="0" applyNumberFormat="1" applyFill="1" applyBorder="1" applyProtection="1">
      <protection locked="0"/>
    </xf>
    <xf numFmtId="14" fontId="0" fillId="2" borderId="38" xfId="0" applyNumberFormat="1" applyFill="1" applyBorder="1" applyProtection="1">
      <protection locked="0"/>
    </xf>
    <xf numFmtId="14" fontId="0" fillId="2" borderId="39" xfId="0" applyNumberFormat="1" applyFill="1" applyBorder="1" applyProtection="1">
      <protection locked="0"/>
    </xf>
    <xf numFmtId="0" fontId="0" fillId="2" borderId="40" xfId="0" applyFill="1" applyBorder="1" applyProtection="1">
      <protection locked="0"/>
    </xf>
    <xf numFmtId="165" fontId="0" fillId="2" borderId="40" xfId="0" applyNumberFormat="1" applyFill="1" applyBorder="1" applyProtection="1">
      <protection locked="0"/>
    </xf>
    <xf numFmtId="0" fontId="1" fillId="0" borderId="25" xfId="0" applyFont="1" applyBorder="1" applyAlignment="1">
      <alignment wrapText="1"/>
    </xf>
    <xf numFmtId="0" fontId="1" fillId="0" borderId="28" xfId="0" applyFont="1" applyBorder="1" applyAlignment="1">
      <alignment wrapText="1"/>
    </xf>
    <xf numFmtId="0" fontId="1" fillId="0" borderId="28" xfId="0" applyFont="1" applyFill="1" applyBorder="1" applyAlignment="1">
      <alignment wrapText="1"/>
    </xf>
    <xf numFmtId="0" fontId="1" fillId="0" borderId="28" xfId="0" applyFont="1" applyBorder="1" applyAlignment="1">
      <alignment vertical="center" wrapText="1"/>
    </xf>
    <xf numFmtId="0" fontId="1" fillId="0" borderId="30" xfId="0" applyFont="1" applyBorder="1" applyAlignment="1">
      <alignment wrapText="1"/>
    </xf>
    <xf numFmtId="0" fontId="0" fillId="2" borderId="35" xfId="0" applyFont="1" applyFill="1" applyBorder="1" applyProtection="1">
      <protection locked="0"/>
    </xf>
    <xf numFmtId="165" fontId="3" fillId="2" borderId="35" xfId="4" applyNumberFormat="1" applyFill="1" applyBorder="1" applyAlignment="1" applyProtection="1">
      <alignment horizontal="right" wrapText="1"/>
      <protection locked="0"/>
    </xf>
    <xf numFmtId="0" fontId="1" fillId="2" borderId="37" xfId="0" applyFont="1" applyFill="1" applyBorder="1" applyProtection="1">
      <protection locked="0"/>
    </xf>
    <xf numFmtId="0" fontId="0" fillId="2" borderId="37" xfId="0" applyFont="1" applyFill="1" applyBorder="1" applyProtection="1">
      <protection locked="0"/>
    </xf>
    <xf numFmtId="0" fontId="0" fillId="2" borderId="41" xfId="0" applyFont="1" applyFill="1" applyBorder="1" applyProtection="1">
      <protection locked="0"/>
    </xf>
    <xf numFmtId="0" fontId="0" fillId="2" borderId="42" xfId="0" applyFont="1" applyFill="1" applyBorder="1" applyProtection="1">
      <protection locked="0"/>
    </xf>
    <xf numFmtId="0" fontId="1" fillId="2" borderId="42" xfId="0" applyFont="1" applyFill="1" applyBorder="1" applyProtection="1">
      <protection locked="0"/>
    </xf>
    <xf numFmtId="0" fontId="0" fillId="2" borderId="42" xfId="0" applyFill="1" applyBorder="1" applyProtection="1">
      <protection locked="0"/>
    </xf>
    <xf numFmtId="0" fontId="0" fillId="2" borderId="43" xfId="0" applyFill="1" applyBorder="1" applyProtection="1">
      <protection locked="0"/>
    </xf>
    <xf numFmtId="0" fontId="0" fillId="2" borderId="44" xfId="0" applyFont="1" applyFill="1" applyBorder="1" applyProtection="1">
      <protection locked="0"/>
    </xf>
    <xf numFmtId="0" fontId="0" fillId="2" borderId="45" xfId="0" applyFont="1" applyFill="1" applyBorder="1" applyProtection="1">
      <protection locked="0"/>
    </xf>
    <xf numFmtId="0" fontId="1" fillId="2" borderId="45" xfId="0" applyFont="1" applyFill="1" applyBorder="1" applyProtection="1">
      <protection locked="0"/>
    </xf>
    <xf numFmtId="165" fontId="0" fillId="2" borderId="45" xfId="0" applyNumberFormat="1" applyFill="1" applyBorder="1" applyProtection="1">
      <protection locked="0"/>
    </xf>
    <xf numFmtId="0" fontId="0" fillId="2" borderId="45" xfId="0" applyFill="1" applyBorder="1" applyProtection="1">
      <protection locked="0"/>
    </xf>
    <xf numFmtId="0" fontId="0" fillId="2" borderId="46" xfId="0" applyFill="1" applyBorder="1" applyProtection="1">
      <protection locked="0"/>
    </xf>
    <xf numFmtId="165" fontId="0" fillId="2" borderId="44" xfId="0" applyNumberFormat="1" applyFill="1" applyBorder="1" applyProtection="1">
      <protection locked="0"/>
    </xf>
    <xf numFmtId="165" fontId="0" fillId="2" borderId="46" xfId="0" applyNumberFormat="1" applyFill="1" applyBorder="1" applyProtection="1">
      <protection locked="0"/>
    </xf>
    <xf numFmtId="0" fontId="0" fillId="2" borderId="41" xfId="0" applyFill="1" applyBorder="1" applyProtection="1">
      <protection locked="0"/>
    </xf>
    <xf numFmtId="0" fontId="7" fillId="2" borderId="28" xfId="0" applyFont="1" applyFill="1" applyBorder="1" applyAlignment="1" applyProtection="1">
      <alignment vertical="center"/>
      <protection locked="0"/>
    </xf>
    <xf numFmtId="0" fontId="7" fillId="2" borderId="30" xfId="0" applyFont="1" applyFill="1" applyBorder="1" applyAlignment="1" applyProtection="1">
      <alignment vertical="center"/>
      <protection locked="0"/>
    </xf>
    <xf numFmtId="165" fontId="0" fillId="2" borderId="12" xfId="1" applyNumberFormat="1" applyFont="1" applyFill="1" applyBorder="1" applyProtection="1">
      <protection locked="0"/>
    </xf>
    <xf numFmtId="165" fontId="0" fillId="2" borderId="0" xfId="1" applyNumberFormat="1" applyFont="1" applyFill="1" applyBorder="1" applyProtection="1">
      <protection locked="0"/>
    </xf>
    <xf numFmtId="0" fontId="0" fillId="2" borderId="0" xfId="0" applyFill="1" applyProtection="1">
      <protection locked="0"/>
    </xf>
    <xf numFmtId="0" fontId="1" fillId="2" borderId="0" xfId="0" applyFont="1" applyFill="1" applyProtection="1">
      <protection locked="0"/>
    </xf>
    <xf numFmtId="165" fontId="5" fillId="0" borderId="47" xfId="0" applyNumberFormat="1" applyFont="1" applyBorder="1"/>
    <xf numFmtId="165" fontId="5" fillId="0" borderId="20" xfId="0" applyNumberFormat="1" applyFont="1" applyBorder="1" applyAlignment="1">
      <alignment horizontal="right"/>
    </xf>
    <xf numFmtId="165" fontId="4" fillId="0" borderId="21" xfId="5" applyNumberFormat="1" applyFont="1" applyBorder="1" applyAlignment="1">
      <alignment horizontal="right"/>
    </xf>
    <xf numFmtId="165" fontId="4" fillId="0" borderId="0" xfId="5" applyNumberFormat="1" applyBorder="1" applyAlignment="1">
      <alignment horizontal="right"/>
    </xf>
    <xf numFmtId="165" fontId="4" fillId="0" borderId="22" xfId="5" applyNumberFormat="1" applyFont="1" applyBorder="1" applyAlignment="1">
      <alignment horizontal="right"/>
    </xf>
    <xf numFmtId="165" fontId="5" fillId="2" borderId="20" xfId="0" applyNumberFormat="1" applyFont="1" applyFill="1" applyBorder="1" applyAlignment="1" applyProtection="1">
      <alignment horizontal="right"/>
      <protection locked="0"/>
    </xf>
    <xf numFmtId="165" fontId="5" fillId="0" borderId="12" xfId="1" applyNumberFormat="1" applyFont="1" applyFill="1" applyBorder="1" applyProtection="1"/>
    <xf numFmtId="165" fontId="5" fillId="0" borderId="0" xfId="1" applyNumberFormat="1" applyFont="1" applyFill="1" applyBorder="1" applyProtection="1"/>
    <xf numFmtId="165" fontId="0" fillId="0" borderId="12" xfId="1" applyNumberFormat="1" applyFont="1" applyFill="1" applyBorder="1" applyProtection="1"/>
    <xf numFmtId="165" fontId="0" fillId="0" borderId="0" xfId="1" applyNumberFormat="1" applyFont="1" applyFill="1" applyBorder="1" applyProtection="1"/>
    <xf numFmtId="165" fontId="5" fillId="0" borderId="20" xfId="0" applyNumberFormat="1" applyFont="1" applyFill="1" applyBorder="1" applyAlignment="1" applyProtection="1">
      <alignment horizontal="right"/>
    </xf>
    <xf numFmtId="0" fontId="0" fillId="0" borderId="0" xfId="0" applyAlignment="1"/>
    <xf numFmtId="0" fontId="10" fillId="0" borderId="0" xfId="0" applyFont="1" applyAlignment="1">
      <alignment horizontal="center" vertical="center"/>
    </xf>
    <xf numFmtId="0" fontId="11" fillId="0" borderId="0" xfId="0" applyFont="1"/>
    <xf numFmtId="0" fontId="1" fillId="0" borderId="0" xfId="0" applyFont="1" applyAlignment="1"/>
    <xf numFmtId="165" fontId="0" fillId="2" borderId="35" xfId="1" applyNumberFormat="1" applyFont="1" applyFill="1" applyBorder="1" applyProtection="1">
      <protection locked="0"/>
    </xf>
    <xf numFmtId="0" fontId="1" fillId="0" borderId="23" xfId="0" applyFont="1" applyBorder="1"/>
    <xf numFmtId="0" fontId="6" fillId="0" borderId="23" xfId="0" applyNumberFormat="1" applyFont="1" applyBorder="1"/>
    <xf numFmtId="0" fontId="1" fillId="0" borderId="0" xfId="0" quotePrefix="1" applyFont="1"/>
    <xf numFmtId="14" fontId="0" fillId="2" borderId="44" xfId="0" applyNumberFormat="1" applyFill="1" applyBorder="1" applyProtection="1">
      <protection locked="0"/>
    </xf>
    <xf numFmtId="14" fontId="0" fillId="2" borderId="45" xfId="0" applyNumberFormat="1" applyFill="1" applyBorder="1" applyProtection="1">
      <protection locked="0"/>
    </xf>
    <xf numFmtId="0" fontId="3" fillId="0" borderId="32" xfId="4" applyBorder="1" applyAlignment="1">
      <alignment wrapText="1"/>
    </xf>
    <xf numFmtId="0" fontId="1" fillId="2" borderId="48" xfId="0" applyFont="1" applyFill="1" applyBorder="1" applyAlignment="1" applyProtection="1">
      <alignment wrapText="1"/>
      <protection locked="0"/>
    </xf>
    <xf numFmtId="0" fontId="1" fillId="2" borderId="49" xfId="0" applyFont="1" applyFill="1" applyBorder="1" applyAlignment="1" applyProtection="1">
      <alignment wrapText="1"/>
      <protection locked="0"/>
    </xf>
    <xf numFmtId="0" fontId="1" fillId="2" borderId="50" xfId="0" applyFont="1" applyFill="1" applyBorder="1" applyAlignment="1" applyProtection="1">
      <alignment wrapText="1"/>
      <protection locked="0"/>
    </xf>
    <xf numFmtId="0" fontId="0" fillId="2" borderId="4"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5" xfId="0" applyFill="1" applyBorder="1" applyAlignment="1" applyProtection="1">
      <alignment horizontal="center"/>
      <protection locked="0"/>
    </xf>
    <xf numFmtId="165" fontId="0" fillId="2" borderId="0" xfId="0" applyNumberFormat="1" applyFill="1" applyAlignment="1" applyProtection="1">
      <protection locked="0"/>
    </xf>
    <xf numFmtId="0" fontId="0" fillId="2" borderId="0" xfId="0" applyFill="1" applyAlignment="1" applyProtection="1">
      <protection locked="0"/>
    </xf>
    <xf numFmtId="0" fontId="0" fillId="0" borderId="0" xfId="0" applyAlignment="1"/>
    <xf numFmtId="165" fontId="3" fillId="0" borderId="7" xfId="3" applyNumberFormat="1" applyBorder="1" applyAlignment="1">
      <alignment horizontal="center"/>
    </xf>
    <xf numFmtId="165" fontId="3" fillId="0" borderId="8" xfId="3" applyNumberFormat="1" applyBorder="1" applyAlignment="1">
      <alignment horizontal="center"/>
    </xf>
    <xf numFmtId="165" fontId="3" fillId="0" borderId="9" xfId="3" applyNumberFormat="1" applyBorder="1" applyAlignment="1">
      <alignment horizontal="center"/>
    </xf>
    <xf numFmtId="165" fontId="0" fillId="2" borderId="4" xfId="1" applyNumberFormat="1" applyFont="1" applyFill="1" applyBorder="1" applyAlignment="1" applyProtection="1">
      <protection locked="0"/>
    </xf>
    <xf numFmtId="0" fontId="0" fillId="0" borderId="5" xfId="0" applyBorder="1" applyAlignment="1" applyProtection="1">
      <protection locked="0"/>
    </xf>
    <xf numFmtId="166" fontId="0" fillId="0" borderId="4" xfId="0" applyNumberFormat="1" applyBorder="1" applyAlignment="1">
      <alignment horizontal="center"/>
    </xf>
    <xf numFmtId="166" fontId="0" fillId="0" borderId="5" xfId="0" applyNumberFormat="1" applyBorder="1" applyAlignment="1">
      <alignment horizontal="center"/>
    </xf>
    <xf numFmtId="0" fontId="2" fillId="2" borderId="4" xfId="2" applyFill="1" applyBorder="1" applyAlignment="1" applyProtection="1">
      <alignment horizontal="center"/>
      <protection locked="0"/>
    </xf>
    <xf numFmtId="0" fontId="2" fillId="2" borderId="6" xfId="2" applyFill="1" applyBorder="1" applyAlignment="1" applyProtection="1">
      <alignment horizontal="center"/>
      <protection locked="0"/>
    </xf>
    <xf numFmtId="0" fontId="2" fillId="2" borderId="5" xfId="2" applyFill="1" applyBorder="1" applyAlignment="1" applyProtection="1">
      <alignment horizontal="center"/>
      <protection locked="0"/>
    </xf>
    <xf numFmtId="0" fontId="0" fillId="0" borderId="8" xfId="0" applyBorder="1" applyAlignment="1">
      <alignment horizontal="center"/>
    </xf>
    <xf numFmtId="0" fontId="0" fillId="0" borderId="9" xfId="0" applyBorder="1" applyAlignment="1">
      <alignment horizontal="center"/>
    </xf>
    <xf numFmtId="0" fontId="1" fillId="0" borderId="0" xfId="0" applyFont="1" applyAlignment="1">
      <alignment wrapText="1"/>
    </xf>
    <xf numFmtId="0" fontId="3" fillId="0" borderId="0" xfId="4" applyBorder="1" applyAlignment="1">
      <alignment horizontal="center" wrapText="1"/>
    </xf>
  </cellXfs>
  <cellStyles count="13">
    <cellStyle name="Currency" xfId="1" builtinId="4"/>
    <cellStyle name="Followed Hyperlink" xfId="7" builtinId="9" hidden="1"/>
    <cellStyle name="Followed Hyperlink" xfId="9" builtinId="9" hidden="1"/>
    <cellStyle name="Followed Hyperlink" xfId="11" builtinId="9" hidden="1"/>
    <cellStyle name="Heading 1" xfId="2" builtinId="16"/>
    <cellStyle name="Heading 3" xfId="3" builtinId="18"/>
    <cellStyle name="Heading 4" xfId="4" builtinId="19"/>
    <cellStyle name="Hyperlink" xfId="6" builtinId="8" hidden="1"/>
    <cellStyle name="Hyperlink" xfId="8" builtinId="8" hidden="1"/>
    <cellStyle name="Hyperlink" xfId="10" builtinId="8" hidden="1"/>
    <cellStyle name="Normal" xfId="0" builtinId="0"/>
    <cellStyle name="Normal 2" xfId="12"/>
    <cellStyle name="Total" xfId="5" builtinId="25"/>
  </cellStyles>
  <dxfs count="2">
    <dxf>
      <numFmt numFmtId="0" formatCode="General"/>
    </dxf>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333376</xdr:colOff>
      <xdr:row>0</xdr:row>
      <xdr:rowOff>0</xdr:rowOff>
    </xdr:from>
    <xdr:to>
      <xdr:col>8</xdr:col>
      <xdr:colOff>291862</xdr:colOff>
      <xdr:row>6</xdr:row>
      <xdr:rowOff>38100</xdr:rowOff>
    </xdr:to>
    <xdr:pic>
      <xdr:nvPicPr>
        <xdr:cNvPr id="3" name="Picture 2">
          <a:extLst>
            <a:ext uri="{FF2B5EF4-FFF2-40B4-BE49-F238E27FC236}">
              <a16:creationId xmlns:a16="http://schemas.microsoft.com/office/drawing/2014/main" xmlns="" id="{40D757F1-8149-43ED-9F10-43546239B88F}"/>
            </a:ext>
          </a:extLst>
        </xdr:cNvPr>
        <xdr:cNvPicPr>
          <a:picLocks noChangeAspect="1"/>
        </xdr:cNvPicPr>
      </xdr:nvPicPr>
      <xdr:blipFill>
        <a:blip xmlns:r="http://schemas.openxmlformats.org/officeDocument/2006/relationships" r:embed="rId1"/>
        <a:stretch>
          <a:fillRect/>
        </a:stretch>
      </xdr:blipFill>
      <xdr:spPr>
        <a:xfrm>
          <a:off x="3990976" y="0"/>
          <a:ext cx="1177686"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ranch%20Development%20Plans%202019/Revised%20plans/Eurpoe%20revised%20plan%20SJ%20ame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urrencies"/>
      <sheetName val="Country Lookup"/>
      <sheetName val="Events&amp;Conf"/>
      <sheetName val="Courses"/>
      <sheetName val="Employees"/>
      <sheetName val="#REF"/>
    </sheetNames>
    <sheetDataSet>
      <sheetData sheetId="0">
        <row r="6">
          <cell r="K6">
            <v>0.88974386000000005</v>
          </cell>
        </row>
      </sheetData>
      <sheetData sheetId="1"/>
      <sheetData sheetId="2">
        <row r="2">
          <cell r="B2" t="str">
            <v>Australian Dollar</v>
          </cell>
        </row>
        <row r="3">
          <cell r="B3" t="str">
            <v>Bahamian Dollar</v>
          </cell>
        </row>
        <row r="4">
          <cell r="B4" t="str">
            <v>Bahraini Dinar</v>
          </cell>
        </row>
        <row r="5">
          <cell r="B5" t="str">
            <v>Bermudian Dollar</v>
          </cell>
        </row>
        <row r="6">
          <cell r="B6" t="str">
            <v>Egyptian Pound</v>
          </cell>
        </row>
        <row r="7">
          <cell r="B7" t="str">
            <v>Canadian Dollar</v>
          </cell>
        </row>
        <row r="8">
          <cell r="B8" t="str">
            <v>East Caribbean Dollar</v>
          </cell>
        </row>
        <row r="9">
          <cell r="B9" t="str">
            <v>Euro</v>
          </cell>
        </row>
        <row r="10">
          <cell r="B10" t="str">
            <v>Hong Kong Dollar</v>
          </cell>
        </row>
        <row r="11">
          <cell r="B11" t="str">
            <v>Euro</v>
          </cell>
        </row>
        <row r="12">
          <cell r="B12" t="str">
            <v>Indian Rupee</v>
          </cell>
        </row>
        <row r="13">
          <cell r="B13" t="str">
            <v>Euro</v>
          </cell>
        </row>
        <row r="14">
          <cell r="B14" t="str">
            <v>Kenyan Shilling</v>
          </cell>
        </row>
        <row r="15">
          <cell r="B15" t="str">
            <v>Lebanese Pound</v>
          </cell>
        </row>
        <row r="16">
          <cell r="B16" t="str">
            <v>Malaysian Ringgit</v>
          </cell>
        </row>
        <row r="17">
          <cell r="B17" t="str">
            <v>Mauritian Rupee</v>
          </cell>
        </row>
        <row r="18">
          <cell r="B18" t="str">
            <v>US Dollar</v>
          </cell>
        </row>
        <row r="19">
          <cell r="B19" t="str">
            <v>Nigerian Naira</v>
          </cell>
        </row>
        <row r="20">
          <cell r="B20" t="str">
            <v>US Dollar</v>
          </cell>
        </row>
        <row r="21">
          <cell r="B21" t="str">
            <v>Qatari Riyal</v>
          </cell>
        </row>
        <row r="22">
          <cell r="B22" t="str">
            <v>British Pound</v>
          </cell>
        </row>
        <row r="23">
          <cell r="B23" t="str">
            <v>Singapore Dollar</v>
          </cell>
        </row>
        <row r="24">
          <cell r="B24" t="str">
            <v>South African Rand</v>
          </cell>
        </row>
        <row r="25">
          <cell r="B25" t="str">
            <v>Thai Baht</v>
          </cell>
        </row>
        <row r="26">
          <cell r="B26" t="str">
            <v>Emirati Dirham</v>
          </cell>
        </row>
        <row r="27">
          <cell r="B27" t="str">
            <v>British Pound</v>
          </cell>
        </row>
        <row r="28">
          <cell r="B28" t="str">
            <v>British Pound</v>
          </cell>
        </row>
        <row r="29">
          <cell r="B29" t="str">
            <v>British Pound</v>
          </cell>
        </row>
        <row r="30">
          <cell r="B30" t="str">
            <v>British Pound</v>
          </cell>
        </row>
        <row r="31">
          <cell r="B31" t="str">
            <v>British Pound</v>
          </cell>
        </row>
        <row r="32">
          <cell r="B32" t="str">
            <v>British Pound</v>
          </cell>
        </row>
        <row r="33">
          <cell r="B33" t="str">
            <v>British Pound</v>
          </cell>
        </row>
        <row r="34">
          <cell r="B34" t="str">
            <v>British Pound</v>
          </cell>
        </row>
        <row r="35">
          <cell r="B35" t="str">
            <v>British Pound</v>
          </cell>
        </row>
        <row r="36">
          <cell r="B36" t="str">
            <v>British Pound</v>
          </cell>
        </row>
        <row r="37">
          <cell r="B37" t="str">
            <v>British Pound</v>
          </cell>
        </row>
        <row r="38">
          <cell r="B38" t="str">
            <v>British Pound</v>
          </cell>
        </row>
        <row r="39">
          <cell r="B39" t="str">
            <v>Zambian Kwacha</v>
          </cell>
        </row>
        <row r="40">
          <cell r="B40" t="str">
            <v>Zimbabwean Dollar</v>
          </cell>
        </row>
      </sheetData>
      <sheetData sheetId="3"/>
      <sheetData sheetId="4"/>
      <sheetData sheetId="5"/>
      <sheetData sheetId="6" refreshError="1"/>
    </sheetDataSet>
  </externalBook>
</externalLink>
</file>

<file path=xl/tables/table1.xml><?xml version="1.0" encoding="utf-8"?>
<table xmlns="http://schemas.openxmlformats.org/spreadsheetml/2006/main" id="6" name="Table_0__2" displayName="Table_0__2" ref="A1:D28" totalsRowShown="0">
  <autoFilter ref="A1:D28"/>
  <tableColumns count="4">
    <tableColumn id="1" name="Currency code ▲▼" dataDxfId="1"/>
    <tableColumn id="2" name="Currency name ▲▼" dataDxfId="0"/>
    <tableColumn id="3" name="Units per GBP"/>
    <tableColumn id="4" name="GBP per Unit">
      <calculatedColumnFormula>1/Table_0__2[[#This Row],[Units per GBP]]</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6"/>
  <sheetViews>
    <sheetView tabSelected="1" zoomScaleNormal="100" zoomScaleSheetLayoutView="100" workbookViewId="0">
      <selection activeCell="E53" sqref="E53"/>
    </sheetView>
  </sheetViews>
  <sheetFormatPr defaultRowHeight="12.75" x14ac:dyDescent="0.2"/>
  <cols>
    <col min="1" max="1" width="9.140625" customWidth="1"/>
  </cols>
  <sheetData>
    <row r="3" spans="1:14" x14ac:dyDescent="0.2">
      <c r="E3" s="140" t="s">
        <v>290</v>
      </c>
    </row>
    <row r="4" spans="1:14" x14ac:dyDescent="0.2">
      <c r="E4" s="140" t="s">
        <v>291</v>
      </c>
    </row>
    <row r="5" spans="1:14" x14ac:dyDescent="0.2">
      <c r="E5" s="140" t="s">
        <v>292</v>
      </c>
    </row>
    <row r="8" spans="1:14" x14ac:dyDescent="0.2">
      <c r="A8" s="141" t="s">
        <v>293</v>
      </c>
    </row>
    <row r="9" spans="1:14" s="139" customFormat="1" x14ac:dyDescent="0.2">
      <c r="A9" s="142" t="s">
        <v>320</v>
      </c>
    </row>
    <row r="10" spans="1:14" s="139" customFormat="1" x14ac:dyDescent="0.2">
      <c r="A10" s="142" t="s">
        <v>321</v>
      </c>
    </row>
    <row r="11" spans="1:14" s="139" customFormat="1" x14ac:dyDescent="0.2">
      <c r="A11" s="142" t="s">
        <v>318</v>
      </c>
    </row>
    <row r="12" spans="1:14" s="139" customFormat="1" x14ac:dyDescent="0.2">
      <c r="A12" s="142"/>
    </row>
    <row r="14" spans="1:14" x14ac:dyDescent="0.2">
      <c r="A14" s="50" t="s">
        <v>294</v>
      </c>
    </row>
    <row r="15" spans="1:14" x14ac:dyDescent="0.2">
      <c r="A15" s="6" t="s">
        <v>295</v>
      </c>
      <c r="C15" s="143"/>
      <c r="D15" s="6" t="s">
        <v>296</v>
      </c>
      <c r="E15" s="6"/>
      <c r="F15" s="6"/>
      <c r="G15" s="6"/>
      <c r="H15" s="6"/>
      <c r="I15" s="6"/>
      <c r="J15" s="6"/>
      <c r="K15" s="6"/>
      <c r="L15" s="6"/>
      <c r="M15" s="6"/>
      <c r="N15" s="6"/>
    </row>
    <row r="16" spans="1:14" x14ac:dyDescent="0.2">
      <c r="A16" t="s">
        <v>297</v>
      </c>
    </row>
    <row r="19" spans="1:4" x14ac:dyDescent="0.2">
      <c r="A19" s="50" t="s">
        <v>298</v>
      </c>
    </row>
    <row r="20" spans="1:4" x14ac:dyDescent="0.2">
      <c r="A20" s="6" t="s">
        <v>303</v>
      </c>
    </row>
    <row r="21" spans="1:4" x14ac:dyDescent="0.2">
      <c r="A21" s="146" t="s">
        <v>304</v>
      </c>
    </row>
    <row r="22" spans="1:4" x14ac:dyDescent="0.2">
      <c r="A22" s="146" t="s">
        <v>305</v>
      </c>
    </row>
    <row r="23" spans="1:4" x14ac:dyDescent="0.2">
      <c r="A23" s="146" t="s">
        <v>324</v>
      </c>
    </row>
    <row r="24" spans="1:4" x14ac:dyDescent="0.2">
      <c r="A24" s="146" t="s">
        <v>325</v>
      </c>
    </row>
    <row r="26" spans="1:4" x14ac:dyDescent="0.2">
      <c r="A26" s="146" t="s">
        <v>306</v>
      </c>
    </row>
    <row r="27" spans="1:4" x14ac:dyDescent="0.2">
      <c r="A27" s="6" t="s">
        <v>307</v>
      </c>
      <c r="C27" s="143"/>
      <c r="D27" s="6" t="s">
        <v>308</v>
      </c>
    </row>
    <row r="29" spans="1:4" x14ac:dyDescent="0.2">
      <c r="A29" s="146" t="s">
        <v>309</v>
      </c>
    </row>
    <row r="30" spans="1:4" x14ac:dyDescent="0.2">
      <c r="A30" s="6" t="s">
        <v>310</v>
      </c>
    </row>
    <row r="33" spans="1:1" x14ac:dyDescent="0.2">
      <c r="A33" s="50" t="s">
        <v>311</v>
      </c>
    </row>
    <row r="34" spans="1:1" x14ac:dyDescent="0.2">
      <c r="A34" s="6" t="s">
        <v>313</v>
      </c>
    </row>
    <row r="35" spans="1:1" x14ac:dyDescent="0.2">
      <c r="A35" s="6" t="s">
        <v>322</v>
      </c>
    </row>
    <row r="36" spans="1:1" x14ac:dyDescent="0.2">
      <c r="A36" s="6" t="s">
        <v>323</v>
      </c>
    </row>
    <row r="37" spans="1:1" x14ac:dyDescent="0.2">
      <c r="A37" s="6" t="s">
        <v>312</v>
      </c>
    </row>
    <row r="40" spans="1:1" x14ac:dyDescent="0.2">
      <c r="A40" s="50" t="s">
        <v>314</v>
      </c>
    </row>
    <row r="41" spans="1:1" x14ac:dyDescent="0.2">
      <c r="A41" s="6" t="s">
        <v>315</v>
      </c>
    </row>
    <row r="44" spans="1:1" x14ac:dyDescent="0.2">
      <c r="A44" s="50" t="s">
        <v>316</v>
      </c>
    </row>
    <row r="45" spans="1:1" x14ac:dyDescent="0.2">
      <c r="A45" s="6" t="s">
        <v>317</v>
      </c>
    </row>
    <row r="46" spans="1:1" x14ac:dyDescent="0.2">
      <c r="A46" s="6" t="s">
        <v>319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1"/>
  <sheetViews>
    <sheetView view="pageBreakPreview" zoomScale="90" zoomScaleNormal="130" zoomScaleSheetLayoutView="90" zoomScalePageLayoutView="130" workbookViewId="0">
      <pane xSplit="1" ySplit="9" topLeftCell="B10" activePane="bottomRight" state="frozen"/>
      <selection pane="topRight" activeCell="B1" sqref="B1"/>
      <selection pane="bottomLeft" activeCell="A10" sqref="A10"/>
      <selection pane="bottomRight" activeCell="M10" sqref="M10"/>
    </sheetView>
  </sheetViews>
  <sheetFormatPr defaultColWidth="8.85546875" defaultRowHeight="12.75" x14ac:dyDescent="0.2"/>
  <cols>
    <col min="1" max="1" width="74.85546875" customWidth="1"/>
    <col min="2" max="5" width="8.7109375" style="7" customWidth="1"/>
    <col min="6" max="6" width="10.42578125" style="22" bestFit="1" customWidth="1"/>
    <col min="7" max="7" width="2.7109375" style="9" customWidth="1"/>
    <col min="8" max="11" width="8.7109375" style="7" customWidth="1"/>
    <col min="12" max="12" width="9.42578125" style="22" bestFit="1" customWidth="1"/>
    <col min="13" max="13" width="37" customWidth="1"/>
  </cols>
  <sheetData>
    <row r="1" spans="1:13" ht="20.25" thickBot="1" x14ac:dyDescent="0.35">
      <c r="A1" s="4" t="s">
        <v>2</v>
      </c>
      <c r="B1" s="153"/>
      <c r="C1" s="154"/>
      <c r="D1" s="154"/>
      <c r="E1" s="155"/>
    </row>
    <row r="2" spans="1:13" ht="19.5" x14ac:dyDescent="0.3">
      <c r="A2" s="4" t="s">
        <v>150</v>
      </c>
    </row>
    <row r="3" spans="1:13" ht="20.25" thickBot="1" x14ac:dyDescent="0.35">
      <c r="A3" s="4"/>
    </row>
    <row r="4" spans="1:13" s="5" customFormat="1" ht="20.25" thickBot="1" x14ac:dyDescent="0.35">
      <c r="A4" s="4" t="s">
        <v>302</v>
      </c>
      <c r="B4" s="153"/>
      <c r="C4" s="154"/>
      <c r="D4" s="154"/>
      <c r="E4" s="155"/>
      <c r="F4" s="23"/>
      <c r="G4" s="8"/>
      <c r="H4" s="8" t="s">
        <v>3</v>
      </c>
      <c r="I4" s="8"/>
      <c r="J4" s="8"/>
      <c r="K4" s="162"/>
      <c r="L4" s="163"/>
    </row>
    <row r="5" spans="1:13" s="5" customFormat="1" ht="20.25" thickBot="1" x14ac:dyDescent="0.35">
      <c r="A5" s="4"/>
      <c r="D5" s="8"/>
      <c r="E5" s="8"/>
      <c r="F5" s="23"/>
      <c r="G5" s="8"/>
      <c r="H5" s="8"/>
      <c r="I5" s="8"/>
      <c r="J5" s="8"/>
      <c r="L5" s="12"/>
    </row>
    <row r="6" spans="1:13" s="5" customFormat="1" ht="20.25" thickBot="1" x14ac:dyDescent="0.35">
      <c r="A6" s="4" t="s">
        <v>151</v>
      </c>
      <c r="B6" s="166"/>
      <c r="C6" s="167"/>
      <c r="D6" s="167"/>
      <c r="E6" s="168"/>
      <c r="F6" s="23"/>
      <c r="G6" s="8"/>
      <c r="H6" s="8" t="s">
        <v>11</v>
      </c>
      <c r="I6" s="8"/>
      <c r="J6" s="8"/>
      <c r="K6" s="164" t="e">
        <f>VLOOKUP(K4,'Country Lookup'!B:C,2,FALSE)</f>
        <v>#N/A</v>
      </c>
      <c r="L6" s="165"/>
    </row>
    <row r="7" spans="1:13" s="5" customFormat="1" ht="20.25" thickBot="1" x14ac:dyDescent="0.35">
      <c r="A7" s="4"/>
      <c r="B7" s="8"/>
      <c r="C7" s="21"/>
      <c r="D7" s="8"/>
      <c r="E7" s="8"/>
      <c r="F7" s="23"/>
      <c r="G7" s="8"/>
      <c r="H7" s="8"/>
      <c r="I7" s="8"/>
      <c r="J7" s="8"/>
      <c r="K7" s="8"/>
      <c r="L7" s="23"/>
    </row>
    <row r="8" spans="1:13" s="5" customFormat="1" ht="19.5" x14ac:dyDescent="0.3">
      <c r="A8" s="4"/>
      <c r="B8" s="159" t="s">
        <v>152</v>
      </c>
      <c r="C8" s="169"/>
      <c r="D8" s="169"/>
      <c r="E8" s="160">
        <f>K4</f>
        <v>0</v>
      </c>
      <c r="F8" s="170"/>
      <c r="G8" s="11"/>
      <c r="H8" s="159" t="s">
        <v>4</v>
      </c>
      <c r="I8" s="160"/>
      <c r="J8" s="160"/>
      <c r="K8" s="160"/>
      <c r="L8" s="161"/>
      <c r="M8" s="13" t="s">
        <v>5</v>
      </c>
    </row>
    <row r="9" spans="1:13" ht="15.75" thickBot="1" x14ac:dyDescent="0.3">
      <c r="A9" s="2" t="s">
        <v>1</v>
      </c>
      <c r="B9" s="40" t="s">
        <v>30</v>
      </c>
      <c r="C9" s="41" t="s">
        <v>31</v>
      </c>
      <c r="D9" s="41" t="s">
        <v>32</v>
      </c>
      <c r="E9" s="41" t="s">
        <v>33</v>
      </c>
      <c r="F9" s="42" t="s">
        <v>34</v>
      </c>
      <c r="G9" s="44"/>
      <c r="H9" s="40" t="s">
        <v>30</v>
      </c>
      <c r="I9" s="41" t="s">
        <v>31</v>
      </c>
      <c r="J9" s="41" t="s">
        <v>32</v>
      </c>
      <c r="K9" s="41" t="s">
        <v>33</v>
      </c>
      <c r="L9" s="42" t="s">
        <v>34</v>
      </c>
    </row>
    <row r="10" spans="1:13" ht="15" x14ac:dyDescent="0.25">
      <c r="A10" s="14"/>
      <c r="B10" s="28"/>
      <c r="C10" s="9"/>
      <c r="D10" s="9"/>
      <c r="E10" s="9"/>
      <c r="F10" s="29"/>
      <c r="H10" s="28"/>
      <c r="I10" s="9"/>
      <c r="J10" s="9"/>
      <c r="K10" s="9"/>
      <c r="L10" s="29"/>
      <c r="M10" s="126"/>
    </row>
    <row r="11" spans="1:13" hidden="1" x14ac:dyDescent="0.2">
      <c r="A11" s="6">
        <f>Courses!B11</f>
        <v>0</v>
      </c>
      <c r="B11" s="30">
        <f>IF(Courses!$C11&lt;DATEVALUE("01/04/2020"),Courses!$F11,0)</f>
        <v>0</v>
      </c>
      <c r="C11" s="26">
        <f>IF(Courses!$C11&lt;DATEVALUE("01/07/2020"),Courses!$F11,0)-B11</f>
        <v>0</v>
      </c>
      <c r="D11" s="26">
        <f>IF(Courses!$C11&lt;DATEVALUE("01/10/2020"),Courses!$F11,0)-C11-B11</f>
        <v>0</v>
      </c>
      <c r="E11" s="26">
        <f>IF(Courses!$C11&gt;=DATEVALUE("01/10/2020"),Courses!$F11,0)</f>
        <v>0</v>
      </c>
      <c r="F11" s="31">
        <f>SUM(B11:E11)</f>
        <v>0</v>
      </c>
      <c r="G11" s="26"/>
      <c r="H11" s="30" t="e">
        <f>B11*$K$6</f>
        <v>#N/A</v>
      </c>
      <c r="I11" s="26" t="e">
        <f t="shared" ref="I11:I73" si="0">C11*$K$6</f>
        <v>#N/A</v>
      </c>
      <c r="J11" s="26" t="e">
        <f t="shared" ref="J11:J73" si="1">D11*$K$6</f>
        <v>#N/A</v>
      </c>
      <c r="K11" s="26" t="e">
        <f t="shared" ref="K11:K73" si="2">E11*$K$6</f>
        <v>#N/A</v>
      </c>
      <c r="L11" s="31" t="e">
        <f>SUM(H11:K11)</f>
        <v>#N/A</v>
      </c>
      <c r="M11" s="126"/>
    </row>
    <row r="12" spans="1:13" hidden="1" x14ac:dyDescent="0.2">
      <c r="A12" s="6">
        <f>Courses!B12</f>
        <v>0</v>
      </c>
      <c r="B12" s="30">
        <f>IF(Courses!$C12&lt;DATEVALUE("01/04/2020"),Courses!$F12,0)</f>
        <v>0</v>
      </c>
      <c r="C12" s="26">
        <f>IF(Courses!$C12&lt;DATEVALUE("01/07/2020"),Courses!$F12,0)-B12</f>
        <v>0</v>
      </c>
      <c r="D12" s="26">
        <f>IF(Courses!$C12&lt;DATEVALUE("01/10/2020"),Courses!$F12,0)-C12-B12</f>
        <v>0</v>
      </c>
      <c r="E12" s="26">
        <f>IF(Courses!$C12&gt;=DATEVALUE("01/10/2020"),Courses!$F12,0)</f>
        <v>0</v>
      </c>
      <c r="F12" s="31">
        <f t="shared" ref="F12:F20" si="3">SUM(B12:E12)</f>
        <v>0</v>
      </c>
      <c r="G12" s="26"/>
      <c r="H12" s="30" t="e">
        <f t="shared" ref="H12:H73" si="4">B12*$K$6</f>
        <v>#N/A</v>
      </c>
      <c r="I12" s="26" t="e">
        <f t="shared" si="0"/>
        <v>#N/A</v>
      </c>
      <c r="J12" s="26" t="e">
        <f t="shared" si="1"/>
        <v>#N/A</v>
      </c>
      <c r="K12" s="26" t="e">
        <f t="shared" si="2"/>
        <v>#N/A</v>
      </c>
      <c r="L12" s="31" t="e">
        <f t="shared" ref="L12:L73" si="5">SUM(H12:K12)</f>
        <v>#N/A</v>
      </c>
      <c r="M12" s="126"/>
    </row>
    <row r="13" spans="1:13" hidden="1" x14ac:dyDescent="0.2">
      <c r="A13" s="6">
        <f>Courses!B13</f>
        <v>0</v>
      </c>
      <c r="B13" s="30">
        <f>IF(Courses!$C13&lt;DATEVALUE("01/04/2020"),Courses!$F13,0)</f>
        <v>0</v>
      </c>
      <c r="C13" s="26">
        <f>IF(Courses!$C13&lt;DATEVALUE("01/07/2020"),Courses!$F13,0)-B13</f>
        <v>0</v>
      </c>
      <c r="D13" s="26">
        <f>IF(Courses!$C13&lt;DATEVALUE("01/10/2020"),Courses!$F13,0)-C13-B13</f>
        <v>0</v>
      </c>
      <c r="E13" s="26">
        <f>IF(Courses!$C13&gt;=DATEVALUE("01/10/2020"),Courses!$F13,0)</f>
        <v>0</v>
      </c>
      <c r="F13" s="31">
        <f t="shared" si="3"/>
        <v>0</v>
      </c>
      <c r="G13" s="26"/>
      <c r="H13" s="30" t="e">
        <f t="shared" si="4"/>
        <v>#N/A</v>
      </c>
      <c r="I13" s="26" t="e">
        <f t="shared" si="0"/>
        <v>#N/A</v>
      </c>
      <c r="J13" s="26" t="e">
        <f t="shared" si="1"/>
        <v>#N/A</v>
      </c>
      <c r="K13" s="26" t="e">
        <f t="shared" si="2"/>
        <v>#N/A</v>
      </c>
      <c r="L13" s="31" t="e">
        <f t="shared" si="5"/>
        <v>#N/A</v>
      </c>
      <c r="M13" s="126"/>
    </row>
    <row r="14" spans="1:13" hidden="1" x14ac:dyDescent="0.2">
      <c r="A14" s="6">
        <f>Courses!B14</f>
        <v>0</v>
      </c>
      <c r="B14" s="30">
        <f>IF(Courses!$C14&lt;DATEVALUE("01/04/2020"),Courses!$F14,0)</f>
        <v>0</v>
      </c>
      <c r="C14" s="26">
        <f>IF(Courses!$C14&lt;DATEVALUE("01/07/2020"),Courses!$F14,0)-B14</f>
        <v>0</v>
      </c>
      <c r="D14" s="26">
        <f>IF(Courses!$C14&lt;DATEVALUE("01/10/2020"),Courses!$F14,0)-C14-B14</f>
        <v>0</v>
      </c>
      <c r="E14" s="26">
        <f>IF(Courses!$C14&gt;=DATEVALUE("01/10/2020"),Courses!$F14,0)</f>
        <v>0</v>
      </c>
      <c r="F14" s="31">
        <f t="shared" si="3"/>
        <v>0</v>
      </c>
      <c r="G14" s="26"/>
      <c r="H14" s="30" t="e">
        <f t="shared" si="4"/>
        <v>#N/A</v>
      </c>
      <c r="I14" s="26" t="e">
        <f t="shared" si="0"/>
        <v>#N/A</v>
      </c>
      <c r="J14" s="26" t="e">
        <f t="shared" si="1"/>
        <v>#N/A</v>
      </c>
      <c r="K14" s="26" t="e">
        <f t="shared" si="2"/>
        <v>#N/A</v>
      </c>
      <c r="L14" s="31" t="e">
        <f t="shared" si="5"/>
        <v>#N/A</v>
      </c>
      <c r="M14" s="126"/>
    </row>
    <row r="15" spans="1:13" hidden="1" x14ac:dyDescent="0.2">
      <c r="A15" s="6">
        <f>Courses!B15</f>
        <v>0</v>
      </c>
      <c r="B15" s="30">
        <f>IF(Courses!$C15&lt;DATEVALUE("01/04/2020"),Courses!$F15,0)</f>
        <v>0</v>
      </c>
      <c r="C15" s="26">
        <f>IF(Courses!$C15&lt;DATEVALUE("01/07/2020"),Courses!$F15,0)-B15</f>
        <v>0</v>
      </c>
      <c r="D15" s="26">
        <f>IF(Courses!$C15&lt;DATEVALUE("01/10/2020"),Courses!$F15,0)-C15-B15</f>
        <v>0</v>
      </c>
      <c r="E15" s="26">
        <f>IF(Courses!$C15&gt;=DATEVALUE("01/10/2020"),Courses!$F15,0)</f>
        <v>0</v>
      </c>
      <c r="F15" s="31">
        <f t="shared" si="3"/>
        <v>0</v>
      </c>
      <c r="G15" s="26"/>
      <c r="H15" s="30" t="e">
        <f t="shared" si="4"/>
        <v>#N/A</v>
      </c>
      <c r="I15" s="26" t="e">
        <f t="shared" si="0"/>
        <v>#N/A</v>
      </c>
      <c r="J15" s="26" t="e">
        <f t="shared" si="1"/>
        <v>#N/A</v>
      </c>
      <c r="K15" s="26" t="e">
        <f t="shared" si="2"/>
        <v>#N/A</v>
      </c>
      <c r="L15" s="31" t="e">
        <f t="shared" si="5"/>
        <v>#N/A</v>
      </c>
      <c r="M15" s="126"/>
    </row>
    <row r="16" spans="1:13" hidden="1" x14ac:dyDescent="0.2">
      <c r="A16" s="6">
        <f>Courses!B16</f>
        <v>0</v>
      </c>
      <c r="B16" s="30">
        <f>IF(Courses!$C16&lt;DATEVALUE("01/04/2020"),Courses!$F16,0)</f>
        <v>0</v>
      </c>
      <c r="C16" s="26">
        <f>IF(Courses!$C16&lt;DATEVALUE("01/07/2020"),Courses!$F16,0)-B16</f>
        <v>0</v>
      </c>
      <c r="D16" s="26">
        <f>IF(Courses!$C16&lt;DATEVALUE("01/10/2020"),Courses!$F16,0)-C16-B16</f>
        <v>0</v>
      </c>
      <c r="E16" s="26">
        <f>IF(Courses!$C16&gt;=DATEVALUE("01/10/2020"),Courses!$F16,0)</f>
        <v>0</v>
      </c>
      <c r="F16" s="31">
        <f t="shared" si="3"/>
        <v>0</v>
      </c>
      <c r="G16" s="26"/>
      <c r="H16" s="30" t="e">
        <f t="shared" ref="H16:H20" si="6">B16*$K$6</f>
        <v>#N/A</v>
      </c>
      <c r="I16" s="26" t="e">
        <f t="shared" ref="I16:I20" si="7">C16*$K$6</f>
        <v>#N/A</v>
      </c>
      <c r="J16" s="26" t="e">
        <f t="shared" ref="J16:J20" si="8">D16*$K$6</f>
        <v>#N/A</v>
      </c>
      <c r="K16" s="26" t="e">
        <f t="shared" ref="K16:K20" si="9">E16*$K$6</f>
        <v>#N/A</v>
      </c>
      <c r="L16" s="31" t="e">
        <f t="shared" ref="L16:L20" si="10">SUM(H16:K16)</f>
        <v>#N/A</v>
      </c>
      <c r="M16" s="126"/>
    </row>
    <row r="17" spans="1:13" hidden="1" x14ac:dyDescent="0.2">
      <c r="A17" s="6">
        <f>Courses!B17</f>
        <v>0</v>
      </c>
      <c r="B17" s="30">
        <f>IF(Courses!$C17&lt;DATEVALUE("01/04/2020"),Courses!$F17,0)</f>
        <v>0</v>
      </c>
      <c r="C17" s="26">
        <f>IF(Courses!$C17&lt;DATEVALUE("01/07/2020"),Courses!$F17,0)-B17</f>
        <v>0</v>
      </c>
      <c r="D17" s="26">
        <f>IF(Courses!$C17&lt;DATEVALUE("01/10/2020"),Courses!$F17,0)-C17-B17</f>
        <v>0</v>
      </c>
      <c r="E17" s="26">
        <f>IF(Courses!$C17&gt;=DATEVALUE("01/10/2020"),Courses!$F17,0)</f>
        <v>0</v>
      </c>
      <c r="F17" s="31">
        <f t="shared" si="3"/>
        <v>0</v>
      </c>
      <c r="G17" s="26"/>
      <c r="H17" s="30" t="e">
        <f t="shared" si="6"/>
        <v>#N/A</v>
      </c>
      <c r="I17" s="26" t="e">
        <f t="shared" si="7"/>
        <v>#N/A</v>
      </c>
      <c r="J17" s="26" t="e">
        <f t="shared" si="8"/>
        <v>#N/A</v>
      </c>
      <c r="K17" s="26" t="e">
        <f t="shared" si="9"/>
        <v>#N/A</v>
      </c>
      <c r="L17" s="31" t="e">
        <f t="shared" si="10"/>
        <v>#N/A</v>
      </c>
      <c r="M17" s="126"/>
    </row>
    <row r="18" spans="1:13" hidden="1" x14ac:dyDescent="0.2">
      <c r="A18" s="6">
        <f>Courses!B18</f>
        <v>0</v>
      </c>
      <c r="B18" s="30">
        <f>IF(Courses!$C18&lt;DATEVALUE("01/04/2020"),Courses!$F18,0)</f>
        <v>0</v>
      </c>
      <c r="C18" s="26">
        <f>IF(Courses!$C18&lt;DATEVALUE("01/07/2020"),Courses!$F18,0)-B18</f>
        <v>0</v>
      </c>
      <c r="D18" s="26">
        <f>IF(Courses!$C18&lt;DATEVALUE("01/10/2020"),Courses!$F18,0)-C18-B18</f>
        <v>0</v>
      </c>
      <c r="E18" s="26">
        <f>IF(Courses!$C18&gt;=DATEVALUE("01/10/2020"),Courses!$F18,0)</f>
        <v>0</v>
      </c>
      <c r="F18" s="31">
        <f t="shared" si="3"/>
        <v>0</v>
      </c>
      <c r="G18" s="26"/>
      <c r="H18" s="30" t="e">
        <f t="shared" si="6"/>
        <v>#N/A</v>
      </c>
      <c r="I18" s="26" t="e">
        <f t="shared" si="7"/>
        <v>#N/A</v>
      </c>
      <c r="J18" s="26" t="e">
        <f t="shared" si="8"/>
        <v>#N/A</v>
      </c>
      <c r="K18" s="26" t="e">
        <f t="shared" si="9"/>
        <v>#N/A</v>
      </c>
      <c r="L18" s="31" t="e">
        <f t="shared" si="10"/>
        <v>#N/A</v>
      </c>
      <c r="M18" s="126"/>
    </row>
    <row r="19" spans="1:13" hidden="1" x14ac:dyDescent="0.2">
      <c r="A19" s="6">
        <f>Courses!B19</f>
        <v>0</v>
      </c>
      <c r="B19" s="30">
        <f>IF(Courses!$C19&lt;DATEVALUE("01/04/2020"),Courses!$F19,0)</f>
        <v>0</v>
      </c>
      <c r="C19" s="26">
        <f>IF(Courses!$C19&lt;DATEVALUE("01/07/2020"),Courses!$F19,0)-B19</f>
        <v>0</v>
      </c>
      <c r="D19" s="26">
        <f>IF(Courses!$C19&lt;DATEVALUE("01/10/2020"),Courses!$F19,0)-C19-B19</f>
        <v>0</v>
      </c>
      <c r="E19" s="26">
        <f>IF(Courses!$C19&gt;=DATEVALUE("01/10/2020"),Courses!$F19,0)</f>
        <v>0</v>
      </c>
      <c r="F19" s="31">
        <f t="shared" si="3"/>
        <v>0</v>
      </c>
      <c r="G19" s="26"/>
      <c r="H19" s="30" t="e">
        <f t="shared" si="6"/>
        <v>#N/A</v>
      </c>
      <c r="I19" s="26" t="e">
        <f t="shared" si="7"/>
        <v>#N/A</v>
      </c>
      <c r="J19" s="26" t="e">
        <f t="shared" si="8"/>
        <v>#N/A</v>
      </c>
      <c r="K19" s="26" t="e">
        <f t="shared" si="9"/>
        <v>#N/A</v>
      </c>
      <c r="L19" s="31" t="e">
        <f t="shared" si="10"/>
        <v>#N/A</v>
      </c>
      <c r="M19" s="126"/>
    </row>
    <row r="20" spans="1:13" hidden="1" x14ac:dyDescent="0.2">
      <c r="A20" s="6">
        <f>Courses!B20</f>
        <v>0</v>
      </c>
      <c r="B20" s="30">
        <f>IF(Courses!$C20&lt;DATEVALUE("01/04/2020"),Courses!$F20,0)</f>
        <v>0</v>
      </c>
      <c r="C20" s="26">
        <f>IF(Courses!$C20&lt;DATEVALUE("01/07/2020"),Courses!$F20,0)-B20</f>
        <v>0</v>
      </c>
      <c r="D20" s="26">
        <f>IF(Courses!$C20&lt;DATEVALUE("01/10/2020"),Courses!$F20,0)-C20-B20</f>
        <v>0</v>
      </c>
      <c r="E20" s="26">
        <f>IF(Courses!$C20&gt;=DATEVALUE("01/10/2020"),Courses!$F20,0)</f>
        <v>0</v>
      </c>
      <c r="F20" s="31">
        <f t="shared" si="3"/>
        <v>0</v>
      </c>
      <c r="G20" s="26"/>
      <c r="H20" s="30" t="e">
        <f t="shared" si="6"/>
        <v>#N/A</v>
      </c>
      <c r="I20" s="26" t="e">
        <f t="shared" si="7"/>
        <v>#N/A</v>
      </c>
      <c r="J20" s="26" t="e">
        <f t="shared" si="8"/>
        <v>#N/A</v>
      </c>
      <c r="K20" s="26" t="e">
        <f t="shared" si="9"/>
        <v>#N/A</v>
      </c>
      <c r="L20" s="31" t="e">
        <f t="shared" si="10"/>
        <v>#N/A</v>
      </c>
      <c r="M20" s="126"/>
    </row>
    <row r="21" spans="1:13" hidden="1" x14ac:dyDescent="0.2">
      <c r="A21" s="6">
        <f>Courses!B21</f>
        <v>0</v>
      </c>
      <c r="B21" s="30">
        <f>IF(Courses!$C21&lt;DATEVALUE("01/04/2020"),Courses!$F21,0)</f>
        <v>0</v>
      </c>
      <c r="C21" s="26">
        <f>IF(Courses!$C21&lt;DATEVALUE("01/07/2020"),Courses!$F21,0)-B21</f>
        <v>0</v>
      </c>
      <c r="D21" s="26">
        <f>IF(Courses!$C21&lt;DATEVALUE("01/10/2020"),Courses!$F21,0)-C21-B21</f>
        <v>0</v>
      </c>
      <c r="E21" s="26">
        <f>IF(Courses!$C21&gt;=DATEVALUE("01/10/2020"),Courses!$F21,0)</f>
        <v>0</v>
      </c>
      <c r="F21" s="31">
        <f t="shared" ref="F21:F45" si="11">SUM(B21:E21)</f>
        <v>0</v>
      </c>
      <c r="G21" s="26"/>
      <c r="H21" s="30" t="e">
        <f t="shared" ref="H21:H47" si="12">B21*$K$6</f>
        <v>#N/A</v>
      </c>
      <c r="I21" s="26" t="e">
        <f t="shared" ref="I21:I47" si="13">C21*$K$6</f>
        <v>#N/A</v>
      </c>
      <c r="J21" s="26" t="e">
        <f t="shared" ref="J21:J47" si="14">D21*$K$6</f>
        <v>#N/A</v>
      </c>
      <c r="K21" s="26" t="e">
        <f t="shared" ref="K21:K47" si="15">E21*$K$6</f>
        <v>#N/A</v>
      </c>
      <c r="L21" s="31" t="e">
        <f t="shared" ref="L21:L47" si="16">SUM(H21:K21)</f>
        <v>#N/A</v>
      </c>
      <c r="M21" s="126"/>
    </row>
    <row r="22" spans="1:13" hidden="1" x14ac:dyDescent="0.2">
      <c r="A22" s="6">
        <f>Courses!B22</f>
        <v>0</v>
      </c>
      <c r="B22" s="30">
        <f>IF(Courses!$C22&lt;DATEVALUE("01/04/2020"),Courses!$F22,0)</f>
        <v>0</v>
      </c>
      <c r="C22" s="26">
        <f>IF(Courses!$C22&lt;DATEVALUE("01/07/2020"),Courses!$F22,0)-B22</f>
        <v>0</v>
      </c>
      <c r="D22" s="26">
        <f>IF(Courses!$C22&lt;DATEVALUE("01/10/2020"),Courses!$F22,0)-C22-B22</f>
        <v>0</v>
      </c>
      <c r="E22" s="26">
        <f>IF(Courses!$C22&gt;=DATEVALUE("01/10/2020"),Courses!$F22,0)</f>
        <v>0</v>
      </c>
      <c r="F22" s="31">
        <f t="shared" si="11"/>
        <v>0</v>
      </c>
      <c r="G22" s="26"/>
      <c r="H22" s="30" t="e">
        <f t="shared" si="12"/>
        <v>#N/A</v>
      </c>
      <c r="I22" s="26" t="e">
        <f t="shared" si="13"/>
        <v>#N/A</v>
      </c>
      <c r="J22" s="26" t="e">
        <f t="shared" si="14"/>
        <v>#N/A</v>
      </c>
      <c r="K22" s="26" t="e">
        <f t="shared" si="15"/>
        <v>#N/A</v>
      </c>
      <c r="L22" s="31" t="e">
        <f t="shared" si="16"/>
        <v>#N/A</v>
      </c>
      <c r="M22" s="126"/>
    </row>
    <row r="23" spans="1:13" hidden="1" x14ac:dyDescent="0.2">
      <c r="A23" s="6">
        <f>Courses!B23</f>
        <v>0</v>
      </c>
      <c r="B23" s="30">
        <f>IF(Courses!$C23&lt;DATEVALUE("01/04/2020"),Courses!$F23,0)</f>
        <v>0</v>
      </c>
      <c r="C23" s="26">
        <f>IF(Courses!$C23&lt;DATEVALUE("01/07/2020"),Courses!$F23,0)-B23</f>
        <v>0</v>
      </c>
      <c r="D23" s="26">
        <f>IF(Courses!$C23&lt;DATEVALUE("01/10/2020"),Courses!$F23,0)-C23-B23</f>
        <v>0</v>
      </c>
      <c r="E23" s="26">
        <f>IF(Courses!$C23&gt;=DATEVALUE("01/10/2020"),Courses!$F23,0)</f>
        <v>0</v>
      </c>
      <c r="F23" s="31">
        <f t="shared" si="11"/>
        <v>0</v>
      </c>
      <c r="G23" s="26"/>
      <c r="H23" s="30" t="e">
        <f t="shared" si="12"/>
        <v>#N/A</v>
      </c>
      <c r="I23" s="26" t="e">
        <f t="shared" si="13"/>
        <v>#N/A</v>
      </c>
      <c r="J23" s="26" t="e">
        <f t="shared" si="14"/>
        <v>#N/A</v>
      </c>
      <c r="K23" s="26" t="e">
        <f t="shared" si="15"/>
        <v>#N/A</v>
      </c>
      <c r="L23" s="31" t="e">
        <f t="shared" si="16"/>
        <v>#N/A</v>
      </c>
      <c r="M23" s="126"/>
    </row>
    <row r="24" spans="1:13" hidden="1" x14ac:dyDescent="0.2">
      <c r="A24" s="6">
        <f>Courses!B24</f>
        <v>0</v>
      </c>
      <c r="B24" s="30">
        <f>IF(Courses!$C24&lt;DATEVALUE("01/04/2020"),Courses!$F24,0)</f>
        <v>0</v>
      </c>
      <c r="C24" s="26">
        <f>IF(Courses!$C24&lt;DATEVALUE("01/07/2020"),Courses!$F24,0)-B24</f>
        <v>0</v>
      </c>
      <c r="D24" s="26">
        <f>IF(Courses!$C24&lt;DATEVALUE("01/10/2020"),Courses!$F24,0)-C24-B24</f>
        <v>0</v>
      </c>
      <c r="E24" s="26">
        <f>IF(Courses!$C24&gt;=DATEVALUE("01/10/2020"),Courses!$F24,0)</f>
        <v>0</v>
      </c>
      <c r="F24" s="31">
        <f t="shared" si="11"/>
        <v>0</v>
      </c>
      <c r="G24" s="26"/>
      <c r="H24" s="30" t="e">
        <f t="shared" si="12"/>
        <v>#N/A</v>
      </c>
      <c r="I24" s="26" t="e">
        <f t="shared" si="13"/>
        <v>#N/A</v>
      </c>
      <c r="J24" s="26" t="e">
        <f t="shared" si="14"/>
        <v>#N/A</v>
      </c>
      <c r="K24" s="26" t="e">
        <f t="shared" si="15"/>
        <v>#N/A</v>
      </c>
      <c r="L24" s="31" t="e">
        <f t="shared" si="16"/>
        <v>#N/A</v>
      </c>
      <c r="M24" s="126"/>
    </row>
    <row r="25" spans="1:13" hidden="1" x14ac:dyDescent="0.2">
      <c r="A25" s="6">
        <f>Courses!B25</f>
        <v>0</v>
      </c>
      <c r="B25" s="30">
        <f>IF(Courses!$C25&lt;DATEVALUE("01/04/2020"),Courses!$F25,0)</f>
        <v>0</v>
      </c>
      <c r="C25" s="26">
        <f>IF(Courses!$C25&lt;DATEVALUE("01/07/2020"),Courses!$F25,0)-B25</f>
        <v>0</v>
      </c>
      <c r="D25" s="26">
        <f>IF(Courses!$C25&lt;DATEVALUE("01/10/2020"),Courses!$F25,0)-C25-B25</f>
        <v>0</v>
      </c>
      <c r="E25" s="26">
        <f>IF(Courses!$C25&gt;=DATEVALUE("01/10/2020"),Courses!$F25,0)</f>
        <v>0</v>
      </c>
      <c r="F25" s="31">
        <f t="shared" si="11"/>
        <v>0</v>
      </c>
      <c r="G25" s="26"/>
      <c r="H25" s="30" t="e">
        <f t="shared" si="12"/>
        <v>#N/A</v>
      </c>
      <c r="I25" s="26" t="e">
        <f t="shared" si="13"/>
        <v>#N/A</v>
      </c>
      <c r="J25" s="26" t="e">
        <f t="shared" si="14"/>
        <v>#N/A</v>
      </c>
      <c r="K25" s="26" t="e">
        <f t="shared" si="15"/>
        <v>#N/A</v>
      </c>
      <c r="L25" s="31" t="e">
        <f t="shared" si="16"/>
        <v>#N/A</v>
      </c>
      <c r="M25" s="126"/>
    </row>
    <row r="26" spans="1:13" hidden="1" x14ac:dyDescent="0.2">
      <c r="A26" s="6">
        <f>Courses!B26</f>
        <v>0</v>
      </c>
      <c r="B26" s="30">
        <f>IF(Courses!$C26&lt;DATEVALUE("01/04/2020"),Courses!$F26,0)</f>
        <v>0</v>
      </c>
      <c r="C26" s="26">
        <f>IF(Courses!$C26&lt;DATEVALUE("01/07/2020"),Courses!$F26,0)-B26</f>
        <v>0</v>
      </c>
      <c r="D26" s="26">
        <f>IF(Courses!$C26&lt;DATEVALUE("01/10/2020"),Courses!$F26,0)-C26-B26</f>
        <v>0</v>
      </c>
      <c r="E26" s="26">
        <f>IF(Courses!$C26&gt;=DATEVALUE("01/10/2020"),Courses!$F26,0)</f>
        <v>0</v>
      </c>
      <c r="F26" s="31">
        <f t="shared" si="11"/>
        <v>0</v>
      </c>
      <c r="G26" s="26"/>
      <c r="H26" s="30" t="e">
        <f t="shared" si="12"/>
        <v>#N/A</v>
      </c>
      <c r="I26" s="26" t="e">
        <f t="shared" si="13"/>
        <v>#N/A</v>
      </c>
      <c r="J26" s="26" t="e">
        <f t="shared" si="14"/>
        <v>#N/A</v>
      </c>
      <c r="K26" s="26" t="e">
        <f t="shared" si="15"/>
        <v>#N/A</v>
      </c>
      <c r="L26" s="31" t="e">
        <f t="shared" si="16"/>
        <v>#N/A</v>
      </c>
      <c r="M26" s="126"/>
    </row>
    <row r="27" spans="1:13" hidden="1" x14ac:dyDescent="0.2">
      <c r="A27" s="6">
        <f>Courses!B27</f>
        <v>0</v>
      </c>
      <c r="B27" s="30">
        <f>IF(Courses!$C27&lt;DATEVALUE("01/04/2020"),Courses!$F27,0)</f>
        <v>0</v>
      </c>
      <c r="C27" s="26">
        <f>IF(Courses!$C27&lt;DATEVALUE("01/07/2020"),Courses!$F27,0)-B27</f>
        <v>0</v>
      </c>
      <c r="D27" s="26">
        <f>IF(Courses!$C27&lt;DATEVALUE("01/10/2020"),Courses!$F27,0)-C27-B27</f>
        <v>0</v>
      </c>
      <c r="E27" s="26">
        <f>IF(Courses!$C27&gt;=DATEVALUE("01/10/2020"),Courses!$F27,0)</f>
        <v>0</v>
      </c>
      <c r="F27" s="31">
        <f t="shared" si="11"/>
        <v>0</v>
      </c>
      <c r="G27" s="26"/>
      <c r="H27" s="30" t="e">
        <f t="shared" si="12"/>
        <v>#N/A</v>
      </c>
      <c r="I27" s="26" t="e">
        <f t="shared" si="13"/>
        <v>#N/A</v>
      </c>
      <c r="J27" s="26" t="e">
        <f t="shared" si="14"/>
        <v>#N/A</v>
      </c>
      <c r="K27" s="26" t="e">
        <f t="shared" si="15"/>
        <v>#N/A</v>
      </c>
      <c r="L27" s="31" t="e">
        <f t="shared" si="16"/>
        <v>#N/A</v>
      </c>
      <c r="M27" s="126"/>
    </row>
    <row r="28" spans="1:13" hidden="1" x14ac:dyDescent="0.2">
      <c r="A28" s="6">
        <f>Courses!B28</f>
        <v>0</v>
      </c>
      <c r="B28" s="30">
        <f>IF(Courses!$C28&lt;DATEVALUE("01/04/2020"),Courses!$F28,0)</f>
        <v>0</v>
      </c>
      <c r="C28" s="26">
        <f>IF(Courses!$C28&lt;DATEVALUE("01/07/2020"),Courses!$F28,0)-B28</f>
        <v>0</v>
      </c>
      <c r="D28" s="26">
        <f>IF(Courses!$C28&lt;DATEVALUE("01/10/2020"),Courses!$F28,0)-C28-B28</f>
        <v>0</v>
      </c>
      <c r="E28" s="26">
        <f>IF(Courses!$C28&gt;=DATEVALUE("01/10/2020"),Courses!$F28,0)</f>
        <v>0</v>
      </c>
      <c r="F28" s="31">
        <f t="shared" si="11"/>
        <v>0</v>
      </c>
      <c r="G28" s="26"/>
      <c r="H28" s="30" t="e">
        <f t="shared" si="12"/>
        <v>#N/A</v>
      </c>
      <c r="I28" s="26" t="e">
        <f t="shared" si="13"/>
        <v>#N/A</v>
      </c>
      <c r="J28" s="26" t="e">
        <f t="shared" si="14"/>
        <v>#N/A</v>
      </c>
      <c r="K28" s="26" t="e">
        <f t="shared" si="15"/>
        <v>#N/A</v>
      </c>
      <c r="L28" s="31" t="e">
        <f t="shared" si="16"/>
        <v>#N/A</v>
      </c>
      <c r="M28" s="126"/>
    </row>
    <row r="29" spans="1:13" hidden="1" x14ac:dyDescent="0.2">
      <c r="A29" s="6">
        <f>Courses!B29</f>
        <v>0</v>
      </c>
      <c r="B29" s="30">
        <f>IF(Courses!$C29&lt;DATEVALUE("01/04/2020"),Courses!$F29,0)</f>
        <v>0</v>
      </c>
      <c r="C29" s="26">
        <f>IF(Courses!$C29&lt;DATEVALUE("01/07/2020"),Courses!$F29,0)-B29</f>
        <v>0</v>
      </c>
      <c r="D29" s="26">
        <f>IF(Courses!$C29&lt;DATEVALUE("01/10/2020"),Courses!$F29,0)-C29-B29</f>
        <v>0</v>
      </c>
      <c r="E29" s="26">
        <f>IF(Courses!$C29&gt;=DATEVALUE("01/10/2020"),Courses!$F29,0)</f>
        <v>0</v>
      </c>
      <c r="F29" s="31">
        <f t="shared" si="11"/>
        <v>0</v>
      </c>
      <c r="G29" s="26"/>
      <c r="H29" s="30" t="e">
        <f t="shared" si="12"/>
        <v>#N/A</v>
      </c>
      <c r="I29" s="26" t="e">
        <f t="shared" si="13"/>
        <v>#N/A</v>
      </c>
      <c r="J29" s="26" t="e">
        <f t="shared" si="14"/>
        <v>#N/A</v>
      </c>
      <c r="K29" s="26" t="e">
        <f t="shared" si="15"/>
        <v>#N/A</v>
      </c>
      <c r="L29" s="31" t="e">
        <f t="shared" si="16"/>
        <v>#N/A</v>
      </c>
      <c r="M29" s="126"/>
    </row>
    <row r="30" spans="1:13" hidden="1" x14ac:dyDescent="0.2">
      <c r="A30" s="6">
        <f>Courses!B30</f>
        <v>0</v>
      </c>
      <c r="B30" s="30">
        <f>IF(Courses!$C30&lt;DATEVALUE("01/04/2020"),Courses!$F30,0)</f>
        <v>0</v>
      </c>
      <c r="C30" s="26">
        <f>IF(Courses!$C30&lt;DATEVALUE("01/07/2020"),Courses!$F30,0)-B30</f>
        <v>0</v>
      </c>
      <c r="D30" s="26">
        <f>IF(Courses!$C30&lt;DATEVALUE("01/10/2020"),Courses!$F30,0)-C30-B30</f>
        <v>0</v>
      </c>
      <c r="E30" s="26">
        <f>IF(Courses!$C30&gt;=DATEVALUE("01/10/2020"),Courses!$F30,0)</f>
        <v>0</v>
      </c>
      <c r="F30" s="31">
        <f t="shared" si="11"/>
        <v>0</v>
      </c>
      <c r="G30" s="26"/>
      <c r="H30" s="30" t="e">
        <f t="shared" si="12"/>
        <v>#N/A</v>
      </c>
      <c r="I30" s="26" t="e">
        <f t="shared" si="13"/>
        <v>#N/A</v>
      </c>
      <c r="J30" s="26" t="e">
        <f t="shared" si="14"/>
        <v>#N/A</v>
      </c>
      <c r="K30" s="26" t="e">
        <f t="shared" si="15"/>
        <v>#N/A</v>
      </c>
      <c r="L30" s="31" t="e">
        <f t="shared" si="16"/>
        <v>#N/A</v>
      </c>
      <c r="M30" s="126"/>
    </row>
    <row r="31" spans="1:13" hidden="1" x14ac:dyDescent="0.2">
      <c r="A31" s="6">
        <f>Courses!B31</f>
        <v>0</v>
      </c>
      <c r="B31" s="30">
        <f>IF(Courses!$C31&lt;DATEVALUE("01/04/2020"),Courses!$F31,0)</f>
        <v>0</v>
      </c>
      <c r="C31" s="26">
        <f>IF(Courses!$C31&lt;DATEVALUE("01/07/2020"),Courses!$F31,0)-B31</f>
        <v>0</v>
      </c>
      <c r="D31" s="26">
        <f>IF(Courses!$C31&lt;DATEVALUE("01/10/2020"),Courses!$F31,0)-C31-B31</f>
        <v>0</v>
      </c>
      <c r="E31" s="26">
        <f>IF(Courses!$C31&gt;=DATEVALUE("01/10/2020"),Courses!$F31,0)</f>
        <v>0</v>
      </c>
      <c r="F31" s="31">
        <f t="shared" si="11"/>
        <v>0</v>
      </c>
      <c r="G31" s="26"/>
      <c r="H31" s="30" t="e">
        <f t="shared" si="12"/>
        <v>#N/A</v>
      </c>
      <c r="I31" s="26" t="e">
        <f t="shared" si="13"/>
        <v>#N/A</v>
      </c>
      <c r="J31" s="26" t="e">
        <f t="shared" si="14"/>
        <v>#N/A</v>
      </c>
      <c r="K31" s="26" t="e">
        <f t="shared" si="15"/>
        <v>#N/A</v>
      </c>
      <c r="L31" s="31" t="e">
        <f t="shared" si="16"/>
        <v>#N/A</v>
      </c>
      <c r="M31" s="126"/>
    </row>
    <row r="32" spans="1:13" hidden="1" x14ac:dyDescent="0.2">
      <c r="A32" s="6">
        <f>Courses!B32</f>
        <v>0</v>
      </c>
      <c r="B32" s="30">
        <f>IF(Courses!$C32&lt;DATEVALUE("01/04/2020"),Courses!$F32,0)</f>
        <v>0</v>
      </c>
      <c r="C32" s="26">
        <f>IF(Courses!$C32&lt;DATEVALUE("01/07/2020"),Courses!$F32,0)-B32</f>
        <v>0</v>
      </c>
      <c r="D32" s="26">
        <f>IF(Courses!$C32&lt;DATEVALUE("01/10/2020"),Courses!$F32,0)-C32-B32</f>
        <v>0</v>
      </c>
      <c r="E32" s="26">
        <f>IF(Courses!$C32&gt;=DATEVALUE("01/10/2020"),Courses!$F32,0)</f>
        <v>0</v>
      </c>
      <c r="F32" s="31">
        <f t="shared" si="11"/>
        <v>0</v>
      </c>
      <c r="G32" s="26"/>
      <c r="H32" s="30" t="e">
        <f t="shared" si="12"/>
        <v>#N/A</v>
      </c>
      <c r="I32" s="26" t="e">
        <f t="shared" si="13"/>
        <v>#N/A</v>
      </c>
      <c r="J32" s="26" t="e">
        <f t="shared" si="14"/>
        <v>#N/A</v>
      </c>
      <c r="K32" s="26" t="e">
        <f t="shared" si="15"/>
        <v>#N/A</v>
      </c>
      <c r="L32" s="31" t="e">
        <f t="shared" si="16"/>
        <v>#N/A</v>
      </c>
      <c r="M32" s="126"/>
    </row>
    <row r="33" spans="1:13" hidden="1" x14ac:dyDescent="0.2">
      <c r="A33" s="6">
        <f>Courses!B33</f>
        <v>0</v>
      </c>
      <c r="B33" s="30">
        <f>IF(Courses!$C33&lt;DATEVALUE("01/04/2020"),Courses!$F33,0)</f>
        <v>0</v>
      </c>
      <c r="C33" s="26">
        <f>IF(Courses!$C33&lt;DATEVALUE("01/07/2020"),Courses!$F33,0)-B33</f>
        <v>0</v>
      </c>
      <c r="D33" s="26">
        <f>IF(Courses!$C33&lt;DATEVALUE("01/10/2020"),Courses!$F33,0)-C33-B33</f>
        <v>0</v>
      </c>
      <c r="E33" s="26">
        <f>IF(Courses!$C33&gt;=DATEVALUE("01/10/2020"),Courses!$F33,0)</f>
        <v>0</v>
      </c>
      <c r="F33" s="31">
        <f t="shared" si="11"/>
        <v>0</v>
      </c>
      <c r="G33" s="26"/>
      <c r="H33" s="30" t="e">
        <f t="shared" si="12"/>
        <v>#N/A</v>
      </c>
      <c r="I33" s="26" t="e">
        <f t="shared" si="13"/>
        <v>#N/A</v>
      </c>
      <c r="J33" s="26" t="e">
        <f t="shared" si="14"/>
        <v>#N/A</v>
      </c>
      <c r="K33" s="26" t="e">
        <f t="shared" si="15"/>
        <v>#N/A</v>
      </c>
      <c r="L33" s="31" t="e">
        <f t="shared" si="16"/>
        <v>#N/A</v>
      </c>
      <c r="M33" s="126"/>
    </row>
    <row r="34" spans="1:13" hidden="1" x14ac:dyDescent="0.2">
      <c r="A34" s="6">
        <f>Courses!B34</f>
        <v>0</v>
      </c>
      <c r="B34" s="30">
        <f>IF(Courses!$C34&lt;DATEVALUE("01/04/2020"),Courses!$F34,0)</f>
        <v>0</v>
      </c>
      <c r="C34" s="26">
        <f>IF(Courses!$C34&lt;DATEVALUE("01/07/2020"),Courses!$F34,0)-B34</f>
        <v>0</v>
      </c>
      <c r="D34" s="26">
        <f>IF(Courses!$C34&lt;DATEVALUE("01/10/2020"),Courses!$F34,0)-C34-B34</f>
        <v>0</v>
      </c>
      <c r="E34" s="26">
        <f>IF(Courses!$C34&gt;=DATEVALUE("01/10/2020"),Courses!$F34,0)</f>
        <v>0</v>
      </c>
      <c r="F34" s="31">
        <f t="shared" si="11"/>
        <v>0</v>
      </c>
      <c r="G34" s="26"/>
      <c r="H34" s="30" t="e">
        <f t="shared" si="12"/>
        <v>#N/A</v>
      </c>
      <c r="I34" s="26" t="e">
        <f t="shared" si="13"/>
        <v>#N/A</v>
      </c>
      <c r="J34" s="26" t="e">
        <f t="shared" si="14"/>
        <v>#N/A</v>
      </c>
      <c r="K34" s="26" t="e">
        <f t="shared" si="15"/>
        <v>#N/A</v>
      </c>
      <c r="L34" s="31" t="e">
        <f t="shared" si="16"/>
        <v>#N/A</v>
      </c>
      <c r="M34" s="126"/>
    </row>
    <row r="35" spans="1:13" hidden="1" x14ac:dyDescent="0.2">
      <c r="A35" s="6">
        <f>Courses!B35</f>
        <v>0</v>
      </c>
      <c r="B35" s="30">
        <f>IF(Courses!$C35&lt;DATEVALUE("01/04/2020"),Courses!$F35,0)</f>
        <v>0</v>
      </c>
      <c r="C35" s="26">
        <f>IF(Courses!$C35&lt;DATEVALUE("01/07/2020"),Courses!$F35,0)-B35</f>
        <v>0</v>
      </c>
      <c r="D35" s="26">
        <f>IF(Courses!$C35&lt;DATEVALUE("01/10/2020"),Courses!$F35,0)-C35-B35</f>
        <v>0</v>
      </c>
      <c r="E35" s="26">
        <f>IF(Courses!$C35&gt;=DATEVALUE("01/10/2020"),Courses!$F35,0)</f>
        <v>0</v>
      </c>
      <c r="F35" s="31">
        <f t="shared" si="11"/>
        <v>0</v>
      </c>
      <c r="G35" s="26"/>
      <c r="H35" s="30" t="e">
        <f t="shared" si="12"/>
        <v>#N/A</v>
      </c>
      <c r="I35" s="26" t="e">
        <f t="shared" si="13"/>
        <v>#N/A</v>
      </c>
      <c r="J35" s="26" t="e">
        <f t="shared" si="14"/>
        <v>#N/A</v>
      </c>
      <c r="K35" s="26" t="e">
        <f t="shared" si="15"/>
        <v>#N/A</v>
      </c>
      <c r="L35" s="31" t="e">
        <f t="shared" si="16"/>
        <v>#N/A</v>
      </c>
      <c r="M35" s="126"/>
    </row>
    <row r="36" spans="1:13" hidden="1" x14ac:dyDescent="0.2">
      <c r="A36" s="6">
        <f>Courses!B36</f>
        <v>0</v>
      </c>
      <c r="B36" s="30">
        <f>IF(Courses!$C36&lt;DATEVALUE("01/04/2020"),Courses!$F36,0)</f>
        <v>0</v>
      </c>
      <c r="C36" s="26">
        <f>IF(Courses!$C36&lt;DATEVALUE("01/07/2020"),Courses!$F36,0)-B36</f>
        <v>0</v>
      </c>
      <c r="D36" s="26">
        <f>IF(Courses!$C36&lt;DATEVALUE("01/10/2020"),Courses!$F36,0)-C36-B36</f>
        <v>0</v>
      </c>
      <c r="E36" s="26">
        <f>IF(Courses!$C36&gt;=DATEVALUE("01/10/2020"),Courses!$F36,0)</f>
        <v>0</v>
      </c>
      <c r="F36" s="31">
        <f t="shared" si="11"/>
        <v>0</v>
      </c>
      <c r="G36" s="26"/>
      <c r="H36" s="30" t="e">
        <f t="shared" si="12"/>
        <v>#N/A</v>
      </c>
      <c r="I36" s="26" t="e">
        <f t="shared" si="13"/>
        <v>#N/A</v>
      </c>
      <c r="J36" s="26" t="e">
        <f t="shared" si="14"/>
        <v>#N/A</v>
      </c>
      <c r="K36" s="26" t="e">
        <f t="shared" si="15"/>
        <v>#N/A</v>
      </c>
      <c r="L36" s="31" t="e">
        <f t="shared" si="16"/>
        <v>#N/A</v>
      </c>
      <c r="M36" s="126"/>
    </row>
    <row r="37" spans="1:13" hidden="1" x14ac:dyDescent="0.2">
      <c r="A37" s="6">
        <f>Courses!B37</f>
        <v>0</v>
      </c>
      <c r="B37" s="30">
        <f>IF(Courses!$C37&lt;DATEVALUE("01/04/2020"),Courses!$F37,0)</f>
        <v>0</v>
      </c>
      <c r="C37" s="26">
        <f>IF(Courses!$C37&lt;DATEVALUE("01/07/2020"),Courses!$F37,0)-B37</f>
        <v>0</v>
      </c>
      <c r="D37" s="26">
        <f>IF(Courses!$C37&lt;DATEVALUE("01/10/2020"),Courses!$F37,0)-C37-B37</f>
        <v>0</v>
      </c>
      <c r="E37" s="26">
        <f>IF(Courses!$C37&gt;=DATEVALUE("01/10/2020"),Courses!$F37,0)</f>
        <v>0</v>
      </c>
      <c r="F37" s="31">
        <f t="shared" si="11"/>
        <v>0</v>
      </c>
      <c r="G37" s="26"/>
      <c r="H37" s="30" t="e">
        <f t="shared" si="12"/>
        <v>#N/A</v>
      </c>
      <c r="I37" s="26" t="e">
        <f t="shared" si="13"/>
        <v>#N/A</v>
      </c>
      <c r="J37" s="26" t="e">
        <f t="shared" si="14"/>
        <v>#N/A</v>
      </c>
      <c r="K37" s="26" t="e">
        <f t="shared" si="15"/>
        <v>#N/A</v>
      </c>
      <c r="L37" s="31" t="e">
        <f t="shared" si="16"/>
        <v>#N/A</v>
      </c>
      <c r="M37" s="126"/>
    </row>
    <row r="38" spans="1:13" hidden="1" x14ac:dyDescent="0.2">
      <c r="A38" s="6">
        <f>Courses!B38</f>
        <v>0</v>
      </c>
      <c r="B38" s="30">
        <f>IF(Courses!$C38&lt;DATEVALUE("01/04/2020"),Courses!$F38,0)</f>
        <v>0</v>
      </c>
      <c r="C38" s="26">
        <f>IF(Courses!$C38&lt;DATEVALUE("01/07/2020"),Courses!$F38,0)-B38</f>
        <v>0</v>
      </c>
      <c r="D38" s="26">
        <f>IF(Courses!$C38&lt;DATEVALUE("01/10/2020"),Courses!$F38,0)-C38-B38</f>
        <v>0</v>
      </c>
      <c r="E38" s="26">
        <f>IF(Courses!$C38&gt;=DATEVALUE("01/10/2020"),Courses!$F38,0)</f>
        <v>0</v>
      </c>
      <c r="F38" s="31">
        <f t="shared" si="11"/>
        <v>0</v>
      </c>
      <c r="G38" s="26"/>
      <c r="H38" s="30" t="e">
        <f t="shared" si="12"/>
        <v>#N/A</v>
      </c>
      <c r="I38" s="26" t="e">
        <f t="shared" si="13"/>
        <v>#N/A</v>
      </c>
      <c r="J38" s="26" t="e">
        <f t="shared" si="14"/>
        <v>#N/A</v>
      </c>
      <c r="K38" s="26" t="e">
        <f t="shared" si="15"/>
        <v>#N/A</v>
      </c>
      <c r="L38" s="31" t="e">
        <f t="shared" si="16"/>
        <v>#N/A</v>
      </c>
      <c r="M38" s="126"/>
    </row>
    <row r="39" spans="1:13" hidden="1" x14ac:dyDescent="0.2">
      <c r="A39" s="6">
        <f>Courses!B39</f>
        <v>0</v>
      </c>
      <c r="B39" s="30">
        <f>IF(Courses!$C39&lt;DATEVALUE("01/04/2020"),Courses!$F39,0)</f>
        <v>0</v>
      </c>
      <c r="C39" s="26">
        <f>IF(Courses!$C39&lt;DATEVALUE("01/07/2020"),Courses!$F39,0)-B39</f>
        <v>0</v>
      </c>
      <c r="D39" s="26">
        <f>IF(Courses!$C39&lt;DATEVALUE("01/10/2020"),Courses!$F39,0)-C39-B39</f>
        <v>0</v>
      </c>
      <c r="E39" s="26">
        <f>IF(Courses!$C39&gt;=DATEVALUE("01/10/2020"),Courses!$F39,0)</f>
        <v>0</v>
      </c>
      <c r="F39" s="31">
        <f t="shared" si="11"/>
        <v>0</v>
      </c>
      <c r="G39" s="26"/>
      <c r="H39" s="30" t="e">
        <f t="shared" si="12"/>
        <v>#N/A</v>
      </c>
      <c r="I39" s="26" t="e">
        <f t="shared" si="13"/>
        <v>#N/A</v>
      </c>
      <c r="J39" s="26" t="e">
        <f t="shared" si="14"/>
        <v>#N/A</v>
      </c>
      <c r="K39" s="26" t="e">
        <f t="shared" si="15"/>
        <v>#N/A</v>
      </c>
      <c r="L39" s="31" t="e">
        <f t="shared" si="16"/>
        <v>#N/A</v>
      </c>
      <c r="M39" s="126"/>
    </row>
    <row r="40" spans="1:13" hidden="1" x14ac:dyDescent="0.2">
      <c r="A40" s="6">
        <f>Courses!B40</f>
        <v>0</v>
      </c>
      <c r="B40" s="30">
        <f>IF(Courses!$C40&lt;DATEVALUE("01/04/2020"),Courses!$F40,0)</f>
        <v>0</v>
      </c>
      <c r="C40" s="26">
        <f>IF(Courses!$C40&lt;DATEVALUE("01/07/2020"),Courses!$F40,0)-B40</f>
        <v>0</v>
      </c>
      <c r="D40" s="26">
        <f>IF(Courses!$C40&lt;DATEVALUE("01/10/2020"),Courses!$F40,0)-C40-B40</f>
        <v>0</v>
      </c>
      <c r="E40" s="26">
        <f>IF(Courses!$C40&gt;=DATEVALUE("01/10/2020"),Courses!$F40,0)</f>
        <v>0</v>
      </c>
      <c r="F40" s="31">
        <f t="shared" si="11"/>
        <v>0</v>
      </c>
      <c r="G40" s="26"/>
      <c r="H40" s="30" t="e">
        <f t="shared" si="12"/>
        <v>#N/A</v>
      </c>
      <c r="I40" s="26" t="e">
        <f t="shared" si="13"/>
        <v>#N/A</v>
      </c>
      <c r="J40" s="26" t="e">
        <f t="shared" si="14"/>
        <v>#N/A</v>
      </c>
      <c r="K40" s="26" t="e">
        <f t="shared" si="15"/>
        <v>#N/A</v>
      </c>
      <c r="L40" s="31" t="e">
        <f t="shared" si="16"/>
        <v>#N/A</v>
      </c>
      <c r="M40" s="126"/>
    </row>
    <row r="41" spans="1:13" hidden="1" x14ac:dyDescent="0.2">
      <c r="A41" s="6">
        <f>Courses!B41</f>
        <v>0</v>
      </c>
      <c r="B41" s="30">
        <f>IF(Courses!$C40&lt;DATEVALUE("01/04/2020"),Courses!$F40,0)</f>
        <v>0</v>
      </c>
      <c r="C41" s="26">
        <f>IF(Courses!$C40&lt;DATEVALUE("01/07/2020"),Courses!$F40,0)-B41</f>
        <v>0</v>
      </c>
      <c r="D41" s="26">
        <f>IF(Courses!$C40&lt;DATEVALUE("01/10/2020"),Courses!$F40,0)-C41-B41</f>
        <v>0</v>
      </c>
      <c r="E41" s="26">
        <f>IF(Courses!$C40&gt;=DATEVALUE("01/10/2020"),Courses!$F40,0)</f>
        <v>0</v>
      </c>
      <c r="F41" s="31">
        <f t="shared" si="11"/>
        <v>0</v>
      </c>
      <c r="G41" s="26"/>
      <c r="H41" s="30" t="e">
        <f t="shared" si="12"/>
        <v>#N/A</v>
      </c>
      <c r="I41" s="26" t="e">
        <f t="shared" si="13"/>
        <v>#N/A</v>
      </c>
      <c r="J41" s="26" t="e">
        <f t="shared" si="14"/>
        <v>#N/A</v>
      </c>
      <c r="K41" s="26" t="e">
        <f t="shared" si="15"/>
        <v>#N/A</v>
      </c>
      <c r="L41" s="31" t="e">
        <f t="shared" si="16"/>
        <v>#N/A</v>
      </c>
      <c r="M41" s="126"/>
    </row>
    <row r="42" spans="1:13" hidden="1" x14ac:dyDescent="0.2">
      <c r="A42" s="6">
        <f>Courses!B42</f>
        <v>0</v>
      </c>
      <c r="B42" s="30">
        <f>IF(Courses!$C41&lt;DATEVALUE("01/04/2020"),Courses!$F41,0)</f>
        <v>0</v>
      </c>
      <c r="C42" s="26">
        <f>IF(Courses!$C41&lt;DATEVALUE("01/07/2020"),Courses!$F41,0)-B42</f>
        <v>0</v>
      </c>
      <c r="D42" s="26">
        <f>IF(Courses!$C41&lt;DATEVALUE("01/10/2020"),Courses!$F41,0)-C42-B42</f>
        <v>0</v>
      </c>
      <c r="E42" s="26">
        <f>IF(Courses!$C41&gt;=DATEVALUE("01/10/2020"),Courses!$F41,0)</f>
        <v>0</v>
      </c>
      <c r="F42" s="31">
        <f t="shared" si="11"/>
        <v>0</v>
      </c>
      <c r="G42" s="26"/>
      <c r="H42" s="30" t="e">
        <f t="shared" si="12"/>
        <v>#N/A</v>
      </c>
      <c r="I42" s="26" t="e">
        <f t="shared" si="13"/>
        <v>#N/A</v>
      </c>
      <c r="J42" s="26" t="e">
        <f t="shared" si="14"/>
        <v>#N/A</v>
      </c>
      <c r="K42" s="26" t="e">
        <f t="shared" si="15"/>
        <v>#N/A</v>
      </c>
      <c r="L42" s="31" t="e">
        <f t="shared" si="16"/>
        <v>#N/A</v>
      </c>
      <c r="M42" s="126"/>
    </row>
    <row r="43" spans="1:13" hidden="1" x14ac:dyDescent="0.2">
      <c r="A43" s="6">
        <f>Courses!B43</f>
        <v>0</v>
      </c>
      <c r="B43" s="30">
        <f>IF(Courses!$C42&lt;DATEVALUE("01/04/2020"),Courses!$F42,0)</f>
        <v>0</v>
      </c>
      <c r="C43" s="26">
        <f>IF(Courses!$C42&lt;DATEVALUE("01/07/2020"),Courses!$F42,0)-B43</f>
        <v>0</v>
      </c>
      <c r="D43" s="26">
        <f>IF(Courses!$C42&lt;DATEVALUE("01/10/2020"),Courses!$F42,0)-C43-B43</f>
        <v>0</v>
      </c>
      <c r="E43" s="26">
        <f>IF(Courses!$C42&gt;=DATEVALUE("01/10/2020"),Courses!$F42,0)</f>
        <v>0</v>
      </c>
      <c r="F43" s="31">
        <f t="shared" si="11"/>
        <v>0</v>
      </c>
      <c r="G43" s="26"/>
      <c r="H43" s="30" t="e">
        <f t="shared" si="12"/>
        <v>#N/A</v>
      </c>
      <c r="I43" s="26" t="e">
        <f t="shared" si="13"/>
        <v>#N/A</v>
      </c>
      <c r="J43" s="26" t="e">
        <f t="shared" si="14"/>
        <v>#N/A</v>
      </c>
      <c r="K43" s="26" t="e">
        <f t="shared" si="15"/>
        <v>#N/A</v>
      </c>
      <c r="L43" s="31" t="e">
        <f t="shared" si="16"/>
        <v>#N/A</v>
      </c>
      <c r="M43" s="126"/>
    </row>
    <row r="44" spans="1:13" hidden="1" x14ac:dyDescent="0.2">
      <c r="A44" s="6">
        <f>Courses!B44</f>
        <v>0</v>
      </c>
      <c r="B44" s="30">
        <f>IF(Courses!$C43&lt;DATEVALUE("01/04/2020"),Courses!$F43,0)</f>
        <v>0</v>
      </c>
      <c r="C44" s="26">
        <f>IF(Courses!$C43&lt;DATEVALUE("01/07/2020"),Courses!$F43,0)-B44</f>
        <v>0</v>
      </c>
      <c r="D44" s="26">
        <f>IF(Courses!$C43&lt;DATEVALUE("01/10/2020"),Courses!$F43,0)-C44-B44</f>
        <v>0</v>
      </c>
      <c r="E44" s="26">
        <f>IF(Courses!$C43&gt;=DATEVALUE("01/10/2020"),Courses!$F43,0)</f>
        <v>0</v>
      </c>
      <c r="F44" s="31">
        <f t="shared" si="11"/>
        <v>0</v>
      </c>
      <c r="G44" s="26"/>
      <c r="H44" s="30" t="e">
        <f t="shared" si="12"/>
        <v>#N/A</v>
      </c>
      <c r="I44" s="26" t="e">
        <f t="shared" si="13"/>
        <v>#N/A</v>
      </c>
      <c r="J44" s="26" t="e">
        <f t="shared" si="14"/>
        <v>#N/A</v>
      </c>
      <c r="K44" s="26" t="e">
        <f t="shared" si="15"/>
        <v>#N/A</v>
      </c>
      <c r="L44" s="31" t="e">
        <f t="shared" si="16"/>
        <v>#N/A</v>
      </c>
      <c r="M44" s="126"/>
    </row>
    <row r="45" spans="1:13" hidden="1" x14ac:dyDescent="0.2">
      <c r="A45" s="6">
        <f>Courses!B45</f>
        <v>0</v>
      </c>
      <c r="B45" s="30">
        <f>IF(Courses!$C44&lt;DATEVALUE("01/04/2020"),Courses!$F44,0)</f>
        <v>0</v>
      </c>
      <c r="C45" s="26">
        <f>IF(Courses!$C44&lt;DATEVALUE("01/07/2020"),Courses!$F44,0)-B45</f>
        <v>0</v>
      </c>
      <c r="D45" s="26">
        <f>IF(Courses!$C44&lt;DATEVALUE("01/10/2020"),Courses!$F44,0)-C45-B45</f>
        <v>0</v>
      </c>
      <c r="E45" s="26">
        <f>IF(Courses!$C44&gt;=DATEVALUE("01/10/2020"),Courses!$F44,0)</f>
        <v>0</v>
      </c>
      <c r="F45" s="31">
        <f t="shared" si="11"/>
        <v>0</v>
      </c>
      <c r="G45" s="26"/>
      <c r="H45" s="30" t="e">
        <f t="shared" si="12"/>
        <v>#N/A</v>
      </c>
      <c r="I45" s="26" t="e">
        <f t="shared" si="13"/>
        <v>#N/A</v>
      </c>
      <c r="J45" s="26" t="e">
        <f t="shared" si="14"/>
        <v>#N/A</v>
      </c>
      <c r="K45" s="26" t="e">
        <f t="shared" si="15"/>
        <v>#N/A</v>
      </c>
      <c r="L45" s="31" t="e">
        <f t="shared" si="16"/>
        <v>#N/A</v>
      </c>
      <c r="M45" s="126"/>
    </row>
    <row r="46" spans="1:13" x14ac:dyDescent="0.2">
      <c r="A46" s="6"/>
      <c r="B46" s="30"/>
      <c r="C46" s="26"/>
      <c r="D46" s="26"/>
      <c r="E46" s="26"/>
      <c r="F46" s="31"/>
      <c r="G46" s="26"/>
      <c r="H46" s="30"/>
      <c r="I46" s="26"/>
      <c r="J46" s="26"/>
      <c r="K46" s="26"/>
      <c r="L46" s="31"/>
      <c r="M46" s="126"/>
    </row>
    <row r="47" spans="1:13" ht="15" x14ac:dyDescent="0.25">
      <c r="A47" s="16" t="s">
        <v>8</v>
      </c>
      <c r="B47" s="128">
        <f>SUM(B11:B20)</f>
        <v>0</v>
      </c>
      <c r="C47" s="22">
        <f>SUM(C11:C20)</f>
        <v>0</v>
      </c>
      <c r="D47" s="22">
        <f>SUM(D11:D20)</f>
        <v>0</v>
      </c>
      <c r="E47" s="22">
        <f>SUM(E11:E20)</f>
        <v>0</v>
      </c>
      <c r="F47" s="55">
        <f>B47+C47+D47+E47</f>
        <v>0</v>
      </c>
      <c r="G47" s="26"/>
      <c r="H47" s="66" t="e">
        <f t="shared" si="12"/>
        <v>#N/A</v>
      </c>
      <c r="I47" s="67" t="e">
        <f t="shared" si="13"/>
        <v>#N/A</v>
      </c>
      <c r="J47" s="67" t="e">
        <f t="shared" si="14"/>
        <v>#N/A</v>
      </c>
      <c r="K47" s="67" t="e">
        <f t="shared" si="15"/>
        <v>#N/A</v>
      </c>
      <c r="L47" s="31" t="e">
        <f t="shared" si="16"/>
        <v>#N/A</v>
      </c>
      <c r="M47" s="127"/>
    </row>
    <row r="48" spans="1:13" x14ac:dyDescent="0.2">
      <c r="A48" s="31"/>
      <c r="F48" s="55"/>
      <c r="G48" s="26"/>
      <c r="H48" s="30"/>
      <c r="I48" s="26"/>
      <c r="J48" s="26"/>
      <c r="K48" s="26"/>
      <c r="L48" s="31"/>
      <c r="M48" s="127"/>
    </row>
    <row r="49" spans="1:13" hidden="1" x14ac:dyDescent="0.2">
      <c r="A49" s="65" t="str">
        <f>Events!B11</f>
        <v>Event 1</v>
      </c>
      <c r="B49" s="30">
        <f>IF(Events!$C11&lt;DATEVALUE("01/04/2020"),Events!$F11,0)</f>
        <v>0</v>
      </c>
      <c r="C49" s="26">
        <f>IF(Events!$C11&lt;DATEVALUE("01/07/2020"),Events!$F11,0)-B49</f>
        <v>0</v>
      </c>
      <c r="D49" s="26">
        <f>IF(Events!$C11&lt;DATEVALUE("01/10/2020"),Events!$F11,0)-C49-B49</f>
        <v>0</v>
      </c>
      <c r="E49" s="26">
        <f>IF(Events!$C11&gt;=DATEVALUE("01/10/2020"),Events!$F11,0)</f>
        <v>0</v>
      </c>
      <c r="F49" s="55">
        <f>SUM(B49:E49)</f>
        <v>0</v>
      </c>
      <c r="G49" s="26"/>
      <c r="H49" s="30"/>
      <c r="I49" s="26"/>
      <c r="J49" s="26"/>
      <c r="K49" s="26"/>
      <c r="L49" s="31"/>
      <c r="M49" s="127"/>
    </row>
    <row r="50" spans="1:13" hidden="1" x14ac:dyDescent="0.2">
      <c r="A50" s="65" t="str">
        <f>Events!B12</f>
        <v>Event 2</v>
      </c>
      <c r="B50" s="30">
        <f>IF(Events!$C12&lt;DATEVALUE("01/04/2020"),Events!$F12,0)</f>
        <v>0</v>
      </c>
      <c r="C50" s="26">
        <f>IF(Events!$C12&lt;DATEVALUE("01/07/2020"),Events!$F12,0)-B50</f>
        <v>0</v>
      </c>
      <c r="D50" s="26">
        <f>IF(Events!$C12&lt;DATEVALUE("01/10/2020"),Events!$F12,0)-C50-B50</f>
        <v>0</v>
      </c>
      <c r="E50" s="26">
        <f>IF(Events!$C12&gt;=DATEVALUE("01/10/2020"),Events!$F12,0)</f>
        <v>0</v>
      </c>
      <c r="F50" s="55">
        <f t="shared" ref="F50:F58" si="17">SUM(B50:E50)</f>
        <v>0</v>
      </c>
      <c r="G50" s="26"/>
      <c r="H50" s="30"/>
      <c r="I50" s="26"/>
      <c r="J50" s="26"/>
      <c r="K50" s="26"/>
      <c r="L50" s="31"/>
      <c r="M50" s="127"/>
    </row>
    <row r="51" spans="1:13" hidden="1" x14ac:dyDescent="0.2">
      <c r="A51" s="65" t="str">
        <f>Events!B13</f>
        <v>Event 3</v>
      </c>
      <c r="B51" s="30">
        <f>IF(Events!$C13&lt;DATEVALUE("01/04/2020"),Events!$F13,0)</f>
        <v>0</v>
      </c>
      <c r="C51" s="26">
        <f>IF(Events!$C13&lt;DATEVALUE("01/07/2020"),Events!$F13,0)-B51</f>
        <v>0</v>
      </c>
      <c r="D51" s="26">
        <f>IF(Events!$C13&lt;DATEVALUE("01/10/2020"),Events!$F13,0)-C51-B51</f>
        <v>0</v>
      </c>
      <c r="E51" s="26">
        <f>IF(Events!$C13&gt;=DATEVALUE("01/10/2020"),Events!$F13,0)</f>
        <v>0</v>
      </c>
      <c r="F51" s="55">
        <f t="shared" si="17"/>
        <v>0</v>
      </c>
      <c r="G51" s="26"/>
      <c r="H51" s="30"/>
      <c r="I51" s="26"/>
      <c r="J51" s="26"/>
      <c r="K51" s="26"/>
      <c r="L51" s="31"/>
      <c r="M51" s="127"/>
    </row>
    <row r="52" spans="1:13" hidden="1" x14ac:dyDescent="0.2">
      <c r="A52" s="65" t="str">
        <f>Events!B14</f>
        <v>Event 4</v>
      </c>
      <c r="B52" s="30">
        <f>IF(Events!$C14&lt;DATEVALUE("01/04/2020"),Events!$F14,0)</f>
        <v>0</v>
      </c>
      <c r="C52" s="26">
        <f>IF(Events!$C14&lt;DATEVALUE("01/07/2020"),Events!$F14,0)-B52</f>
        <v>0</v>
      </c>
      <c r="D52" s="26">
        <f>IF(Events!$C14&lt;DATEVALUE("01/10/2020"),Events!$F14,0)-C52-B52</f>
        <v>0</v>
      </c>
      <c r="E52" s="26">
        <f>IF(Events!$C14&gt;=DATEVALUE("01/10/2020"),Events!$F14,0)</f>
        <v>0</v>
      </c>
      <c r="F52" s="55">
        <f t="shared" si="17"/>
        <v>0</v>
      </c>
      <c r="G52" s="26"/>
      <c r="H52" s="30"/>
      <c r="I52" s="26"/>
      <c r="J52" s="26"/>
      <c r="K52" s="26"/>
      <c r="L52" s="31"/>
      <c r="M52" s="127"/>
    </row>
    <row r="53" spans="1:13" hidden="1" x14ac:dyDescent="0.2">
      <c r="A53" s="65" t="str">
        <f>Events!B15</f>
        <v>Event 5</v>
      </c>
      <c r="B53" s="30">
        <f>IF(Events!$C15&lt;DATEVALUE("01/04/2020"),Events!$F15,0)</f>
        <v>0</v>
      </c>
      <c r="C53" s="26">
        <f>IF(Events!$C15&lt;DATEVALUE("01/07/2020"),Events!$F15,0)-B53</f>
        <v>0</v>
      </c>
      <c r="D53" s="26">
        <f>IF(Events!$C15&lt;DATEVALUE("01/10/2020"),Events!$F15,0)-C53-B53</f>
        <v>0</v>
      </c>
      <c r="E53" s="26">
        <f>IF(Events!$C15&gt;=DATEVALUE("01/10/2020"),Events!$F15,0)</f>
        <v>0</v>
      </c>
      <c r="F53" s="55">
        <f t="shared" si="17"/>
        <v>0</v>
      </c>
      <c r="G53" s="26"/>
      <c r="H53" s="30"/>
      <c r="I53" s="26"/>
      <c r="J53" s="26"/>
      <c r="K53" s="26"/>
      <c r="L53" s="31"/>
      <c r="M53" s="127"/>
    </row>
    <row r="54" spans="1:13" hidden="1" x14ac:dyDescent="0.2">
      <c r="A54" s="65" t="str">
        <f>Events!B16</f>
        <v>Event 6</v>
      </c>
      <c r="B54" s="30">
        <f>IF(Events!$C16&lt;DATEVALUE("01/04/2020"),Events!$F16,0)</f>
        <v>0</v>
      </c>
      <c r="C54" s="26">
        <f>IF(Events!$C16&lt;DATEVALUE("01/07/2020"),Events!$F16,0)-B54</f>
        <v>0</v>
      </c>
      <c r="D54" s="26">
        <f>IF(Events!$C16&lt;DATEVALUE("01/10/2020"),Events!$F16,0)-C54-B54</f>
        <v>0</v>
      </c>
      <c r="E54" s="26">
        <f>IF(Events!$C16&gt;=DATEVALUE("01/10/2020"),Events!$F16,0)</f>
        <v>0</v>
      </c>
      <c r="F54" s="55">
        <f t="shared" si="17"/>
        <v>0</v>
      </c>
      <c r="G54" s="26"/>
      <c r="H54" s="30"/>
      <c r="I54" s="26"/>
      <c r="J54" s="26"/>
      <c r="K54" s="26"/>
      <c r="L54" s="31"/>
      <c r="M54" s="127"/>
    </row>
    <row r="55" spans="1:13" hidden="1" x14ac:dyDescent="0.2">
      <c r="A55" s="65" t="str">
        <f>Events!B17</f>
        <v>Event 7</v>
      </c>
      <c r="B55" s="30">
        <f>IF(Events!$C17&lt;DATEVALUE("01/04/2020"),Events!$F17,0)</f>
        <v>0</v>
      </c>
      <c r="C55" s="26">
        <f>IF(Events!$C17&lt;DATEVALUE("01/07/2020"),Events!$F17,0)-B55</f>
        <v>0</v>
      </c>
      <c r="D55" s="26">
        <f>IF(Events!$C17&lt;DATEVALUE("01/10/2020"),Events!$F17,0)-C55-B55</f>
        <v>0</v>
      </c>
      <c r="E55" s="26">
        <f>IF(Events!$C17&gt;=DATEVALUE("01/10/2020"),Events!$F17,0)</f>
        <v>0</v>
      </c>
      <c r="F55" s="55">
        <f t="shared" si="17"/>
        <v>0</v>
      </c>
      <c r="G55" s="26"/>
      <c r="H55" s="30"/>
      <c r="I55" s="26"/>
      <c r="J55" s="26"/>
      <c r="K55" s="26"/>
      <c r="L55" s="31"/>
      <c r="M55" s="127"/>
    </row>
    <row r="56" spans="1:13" hidden="1" x14ac:dyDescent="0.2">
      <c r="A56" s="65" t="str">
        <f>Events!B18</f>
        <v>Event 8</v>
      </c>
      <c r="B56" s="30">
        <f>IF(Events!$C18&lt;DATEVALUE("01/04/2020"),Events!$F18,0)</f>
        <v>0</v>
      </c>
      <c r="C56" s="26">
        <f>IF(Events!$C18&lt;DATEVALUE("01/07/2020"),Events!$F18,0)-B56</f>
        <v>0</v>
      </c>
      <c r="D56" s="26">
        <f>IF(Events!$C18&lt;DATEVALUE("01/10/2020"),Events!$F18,0)-C56-B56</f>
        <v>0</v>
      </c>
      <c r="E56" s="26">
        <f>IF(Events!$C18&gt;=DATEVALUE("01/10/2020"),Events!$F18,0)</f>
        <v>0</v>
      </c>
      <c r="F56" s="55">
        <f t="shared" si="17"/>
        <v>0</v>
      </c>
      <c r="G56" s="26"/>
      <c r="H56" s="30"/>
      <c r="I56" s="26"/>
      <c r="J56" s="26"/>
      <c r="K56" s="26"/>
      <c r="L56" s="31"/>
      <c r="M56" s="127"/>
    </row>
    <row r="57" spans="1:13" hidden="1" x14ac:dyDescent="0.2">
      <c r="A57" s="65" t="str">
        <f>Events!B19</f>
        <v>Event 9</v>
      </c>
      <c r="B57" s="30">
        <f>IF(Events!$C19&lt;DATEVALUE("01/04/2020"),Events!$F19,0)</f>
        <v>0</v>
      </c>
      <c r="C57" s="26">
        <f>IF(Events!$C19&lt;DATEVALUE("01/07/2020"),Events!$F19,0)-B57</f>
        <v>0</v>
      </c>
      <c r="D57" s="26">
        <f>IF(Events!$C19&lt;DATEVALUE("01/10/2020"),Events!$F19,0)-C57-B57</f>
        <v>0</v>
      </c>
      <c r="E57" s="26">
        <f>IF(Events!$C19&gt;=DATEVALUE("01/10/2020"),Events!$F19,0)</f>
        <v>0</v>
      </c>
      <c r="F57" s="55">
        <f t="shared" si="17"/>
        <v>0</v>
      </c>
      <c r="G57" s="26"/>
      <c r="H57" s="30"/>
      <c r="I57" s="26"/>
      <c r="J57" s="26"/>
      <c r="K57" s="26"/>
      <c r="L57" s="31"/>
      <c r="M57" s="127"/>
    </row>
    <row r="58" spans="1:13" hidden="1" x14ac:dyDescent="0.2">
      <c r="A58" s="65" t="str">
        <f>Events!B20</f>
        <v>Event 10</v>
      </c>
      <c r="B58" s="30">
        <f>IF(Events!$C20&lt;DATEVALUE("01/04/2020"),Events!$F20,0)</f>
        <v>0</v>
      </c>
      <c r="C58" s="26">
        <f>IF(Events!$C20&lt;DATEVALUE("01/07/2020"),Events!$F20,0)-B58</f>
        <v>0</v>
      </c>
      <c r="D58" s="26">
        <f>IF(Events!$C20&lt;DATEVALUE("01/10/2020"),Events!$F20,0)-C58-B58</f>
        <v>0</v>
      </c>
      <c r="E58" s="26">
        <f>IF(Events!$C20&gt;=DATEVALUE("01/10/2020"),Events!$F20,0)</f>
        <v>0</v>
      </c>
      <c r="F58" s="55">
        <f t="shared" si="17"/>
        <v>0</v>
      </c>
      <c r="G58" s="26"/>
      <c r="H58" s="30"/>
      <c r="I58" s="26"/>
      <c r="J58" s="26"/>
      <c r="K58" s="26"/>
      <c r="L58" s="31"/>
      <c r="M58" s="127"/>
    </row>
    <row r="59" spans="1:13" x14ac:dyDescent="0.2">
      <c r="A59" s="6"/>
      <c r="B59" s="30"/>
      <c r="C59" s="26"/>
      <c r="D59" s="26"/>
      <c r="E59" s="26"/>
      <c r="F59" s="31"/>
      <c r="G59" s="26"/>
      <c r="H59" s="30"/>
      <c r="I59" s="26"/>
      <c r="J59" s="26"/>
      <c r="K59" s="26"/>
      <c r="L59" s="31"/>
      <c r="M59" s="126"/>
    </row>
    <row r="60" spans="1:13" ht="15" x14ac:dyDescent="0.25">
      <c r="A60" s="3" t="s">
        <v>244</v>
      </c>
      <c r="B60" s="66">
        <f>SUM(B49:B58)</f>
        <v>0</v>
      </c>
      <c r="C60" s="67">
        <f t="shared" ref="C60:F60" si="18">SUM(C49:C58)</f>
        <v>0</v>
      </c>
      <c r="D60" s="67">
        <f t="shared" si="18"/>
        <v>0</v>
      </c>
      <c r="E60" s="67">
        <f t="shared" si="18"/>
        <v>0</v>
      </c>
      <c r="F60" s="31">
        <f t="shared" si="18"/>
        <v>0</v>
      </c>
      <c r="G60" s="26"/>
      <c r="H60" s="66" t="e">
        <f>B60*$K$6</f>
        <v>#N/A</v>
      </c>
      <c r="I60" s="67" t="e">
        <f t="shared" ref="I60:K60" si="19">C60*$K$6</f>
        <v>#N/A</v>
      </c>
      <c r="J60" s="67" t="e">
        <f t="shared" si="19"/>
        <v>#N/A</v>
      </c>
      <c r="K60" s="67" t="e">
        <f t="shared" si="19"/>
        <v>#N/A</v>
      </c>
      <c r="L60" s="31" t="e">
        <f>SUM(H60:K60)</f>
        <v>#N/A</v>
      </c>
      <c r="M60" s="126"/>
    </row>
    <row r="61" spans="1:13" x14ac:dyDescent="0.2">
      <c r="A61" s="6"/>
      <c r="B61" s="30"/>
      <c r="C61" s="26"/>
      <c r="D61" s="26"/>
      <c r="E61" s="26"/>
      <c r="F61" s="31"/>
      <c r="G61" s="26"/>
      <c r="H61" s="30"/>
      <c r="I61" s="26"/>
      <c r="J61" s="26"/>
      <c r="K61" s="26"/>
      <c r="L61" s="31"/>
      <c r="M61" s="126"/>
    </row>
    <row r="62" spans="1:13" x14ac:dyDescent="0.2">
      <c r="A62" s="6" t="s">
        <v>238</v>
      </c>
      <c r="B62" s="124"/>
      <c r="C62" s="125"/>
      <c r="D62" s="125"/>
      <c r="E62" s="125"/>
      <c r="F62" s="31">
        <f>SUM(B62:E62)</f>
        <v>0</v>
      </c>
      <c r="G62" s="26"/>
      <c r="H62" s="30" t="e">
        <f t="shared" si="4"/>
        <v>#N/A</v>
      </c>
      <c r="I62" s="26" t="e">
        <f t="shared" si="0"/>
        <v>#N/A</v>
      </c>
      <c r="J62" s="26" t="e">
        <f t="shared" si="1"/>
        <v>#N/A</v>
      </c>
      <c r="K62" s="26" t="e">
        <f t="shared" si="2"/>
        <v>#N/A</v>
      </c>
      <c r="L62" s="31" t="e">
        <f t="shared" si="5"/>
        <v>#N/A</v>
      </c>
      <c r="M62" s="126"/>
    </row>
    <row r="63" spans="1:13" x14ac:dyDescent="0.2">
      <c r="A63" s="6" t="s">
        <v>239</v>
      </c>
      <c r="B63" s="124"/>
      <c r="C63" s="125"/>
      <c r="D63" s="125"/>
      <c r="E63" s="125"/>
      <c r="F63" s="31">
        <f t="shared" ref="F63:F73" si="20">SUM(B63:E63)</f>
        <v>0</v>
      </c>
      <c r="G63" s="26"/>
      <c r="H63" s="30" t="e">
        <f t="shared" si="4"/>
        <v>#N/A</v>
      </c>
      <c r="I63" s="26" t="e">
        <f t="shared" si="0"/>
        <v>#N/A</v>
      </c>
      <c r="J63" s="26" t="e">
        <f t="shared" si="1"/>
        <v>#N/A</v>
      </c>
      <c r="K63" s="26" t="e">
        <f t="shared" si="2"/>
        <v>#N/A</v>
      </c>
      <c r="L63" s="31" t="e">
        <f t="shared" si="5"/>
        <v>#N/A</v>
      </c>
      <c r="M63" s="126"/>
    </row>
    <row r="64" spans="1:13" x14ac:dyDescent="0.2">
      <c r="A64" s="64" t="s">
        <v>240</v>
      </c>
      <c r="B64" s="124"/>
      <c r="C64" s="125"/>
      <c r="D64" s="125"/>
      <c r="E64" s="125"/>
      <c r="F64" s="31">
        <f>SUM(B64:E64)</f>
        <v>0</v>
      </c>
      <c r="G64" s="26"/>
      <c r="H64" s="30" t="e">
        <f t="shared" si="4"/>
        <v>#N/A</v>
      </c>
      <c r="I64" s="26" t="e">
        <f t="shared" si="0"/>
        <v>#N/A</v>
      </c>
      <c r="J64" s="26" t="e">
        <f t="shared" si="1"/>
        <v>#N/A</v>
      </c>
      <c r="K64" s="26" t="e">
        <f t="shared" si="2"/>
        <v>#N/A</v>
      </c>
      <c r="L64" s="31" t="e">
        <f t="shared" si="5"/>
        <v>#N/A</v>
      </c>
      <c r="M64" s="126"/>
    </row>
    <row r="65" spans="1:13" ht="15" x14ac:dyDescent="0.25">
      <c r="A65" s="3" t="s">
        <v>9</v>
      </c>
      <c r="B65" s="66">
        <f>SUM(B62:B64)</f>
        <v>0</v>
      </c>
      <c r="C65" s="67">
        <f t="shared" ref="C65:F65" si="21">SUM(C62:C64)</f>
        <v>0</v>
      </c>
      <c r="D65" s="67">
        <f t="shared" si="21"/>
        <v>0</v>
      </c>
      <c r="E65" s="67">
        <f t="shared" si="21"/>
        <v>0</v>
      </c>
      <c r="F65" s="31">
        <f t="shared" si="21"/>
        <v>0</v>
      </c>
      <c r="G65" s="26"/>
      <c r="H65" s="66" t="e">
        <f>B65*$K$6</f>
        <v>#N/A</v>
      </c>
      <c r="I65" s="67" t="e">
        <f>C65*$K$6</f>
        <v>#N/A</v>
      </c>
      <c r="J65" s="67" t="e">
        <f>D65*$K$6</f>
        <v>#N/A</v>
      </c>
      <c r="K65" s="67" t="e">
        <f>E65*$K$6</f>
        <v>#N/A</v>
      </c>
      <c r="L65" s="31" t="e">
        <f>SUM(H65:K65)</f>
        <v>#N/A</v>
      </c>
      <c r="M65" s="126"/>
    </row>
    <row r="66" spans="1:13" ht="15" x14ac:dyDescent="0.25">
      <c r="A66" s="3"/>
      <c r="B66" s="30"/>
      <c r="C66" s="26"/>
      <c r="D66" s="26"/>
      <c r="E66" s="26"/>
      <c r="F66" s="31"/>
      <c r="G66" s="26"/>
      <c r="H66" s="30"/>
      <c r="I66" s="26"/>
      <c r="J66" s="26"/>
      <c r="K66" s="26"/>
      <c r="L66" s="31"/>
      <c r="M66" s="126"/>
    </row>
    <row r="67" spans="1:13" x14ac:dyDescent="0.2">
      <c r="A67" s="6" t="s">
        <v>242</v>
      </c>
      <c r="B67" s="124"/>
      <c r="C67" s="125"/>
      <c r="D67" s="125"/>
      <c r="E67" s="125"/>
      <c r="F67" s="31">
        <f t="shared" si="20"/>
        <v>0</v>
      </c>
      <c r="G67" s="26"/>
      <c r="H67" s="30" t="e">
        <f>B67*$K$6</f>
        <v>#N/A</v>
      </c>
      <c r="I67" s="26" t="e">
        <f t="shared" si="0"/>
        <v>#N/A</v>
      </c>
      <c r="J67" s="26" t="e">
        <f t="shared" si="1"/>
        <v>#N/A</v>
      </c>
      <c r="K67" s="26" t="e">
        <f t="shared" si="2"/>
        <v>#N/A</v>
      </c>
      <c r="L67" s="31" t="e">
        <f>SUM(H67:K67)</f>
        <v>#N/A</v>
      </c>
      <c r="M67" s="126"/>
    </row>
    <row r="68" spans="1:13" x14ac:dyDescent="0.2">
      <c r="A68" s="6" t="s">
        <v>243</v>
      </c>
      <c r="B68" s="124"/>
      <c r="C68" s="125"/>
      <c r="D68" s="125"/>
      <c r="E68" s="125"/>
      <c r="F68" s="31">
        <f t="shared" si="20"/>
        <v>0</v>
      </c>
      <c r="G68" s="26"/>
      <c r="H68" s="30" t="e">
        <f t="shared" si="4"/>
        <v>#N/A</v>
      </c>
      <c r="I68" s="26" t="e">
        <f t="shared" si="0"/>
        <v>#N/A</v>
      </c>
      <c r="J68" s="26" t="e">
        <f t="shared" si="1"/>
        <v>#N/A</v>
      </c>
      <c r="K68" s="26" t="e">
        <f t="shared" si="2"/>
        <v>#N/A</v>
      </c>
      <c r="L68" s="31" t="e">
        <f t="shared" si="5"/>
        <v>#N/A</v>
      </c>
      <c r="M68" s="126"/>
    </row>
    <row r="69" spans="1:13" ht="15" x14ac:dyDescent="0.25">
      <c r="A69" s="3" t="s">
        <v>10</v>
      </c>
      <c r="B69" s="66">
        <f>SUM(B67:B68)</f>
        <v>0</v>
      </c>
      <c r="C69" s="67">
        <f t="shared" ref="C69:E69" si="22">SUM(C67:C68)</f>
        <v>0</v>
      </c>
      <c r="D69" s="67">
        <f t="shared" si="22"/>
        <v>0</v>
      </c>
      <c r="E69" s="67">
        <f t="shared" si="22"/>
        <v>0</v>
      </c>
      <c r="F69" s="31">
        <f>SUM(B69:E69)</f>
        <v>0</v>
      </c>
      <c r="G69" s="26"/>
      <c r="H69" s="66" t="e">
        <f>B69*$K$6</f>
        <v>#N/A</v>
      </c>
      <c r="I69" s="67" t="e">
        <f>C69*$K$6</f>
        <v>#N/A</v>
      </c>
      <c r="J69" s="67" t="e">
        <f>D69*$K$6</f>
        <v>#N/A</v>
      </c>
      <c r="K69" s="67" t="e">
        <f>E69*$K$6</f>
        <v>#N/A</v>
      </c>
      <c r="L69" s="31" t="e">
        <f>SUM(H69:K69)</f>
        <v>#N/A</v>
      </c>
      <c r="M69" s="126"/>
    </row>
    <row r="70" spans="1:13" x14ac:dyDescent="0.2">
      <c r="B70" s="30"/>
      <c r="C70" s="26"/>
      <c r="D70" s="26"/>
      <c r="E70" s="26"/>
      <c r="F70" s="31"/>
      <c r="G70" s="26"/>
      <c r="H70" s="30"/>
      <c r="I70" s="26"/>
      <c r="J70" s="26"/>
      <c r="K70" s="26"/>
      <c r="L70" s="31"/>
      <c r="M70" s="126"/>
    </row>
    <row r="71" spans="1:13" ht="15" x14ac:dyDescent="0.25">
      <c r="A71" s="3" t="s">
        <v>241</v>
      </c>
      <c r="B71" s="124"/>
      <c r="C71" s="125"/>
      <c r="D71" s="125"/>
      <c r="E71" s="125"/>
      <c r="F71" s="31">
        <f t="shared" si="20"/>
        <v>0</v>
      </c>
      <c r="G71" s="26"/>
      <c r="H71" s="66" t="e">
        <f t="shared" si="4"/>
        <v>#N/A</v>
      </c>
      <c r="I71" s="67" t="e">
        <f t="shared" si="0"/>
        <v>#N/A</v>
      </c>
      <c r="J71" s="67" t="e">
        <f t="shared" si="1"/>
        <v>#N/A</v>
      </c>
      <c r="K71" s="67" t="e">
        <f t="shared" si="2"/>
        <v>#N/A</v>
      </c>
      <c r="L71" s="31" t="e">
        <f t="shared" si="5"/>
        <v>#N/A</v>
      </c>
      <c r="M71" s="126"/>
    </row>
    <row r="72" spans="1:13" x14ac:dyDescent="0.2">
      <c r="B72" s="30"/>
      <c r="C72" s="26"/>
      <c r="D72" s="26"/>
      <c r="E72" s="26"/>
      <c r="F72" s="31"/>
      <c r="G72" s="26"/>
      <c r="H72" s="30"/>
      <c r="I72" s="26"/>
      <c r="J72" s="26"/>
      <c r="K72" s="26"/>
      <c r="L72" s="31"/>
      <c r="M72" s="126"/>
    </row>
    <row r="73" spans="1:13" ht="15" x14ac:dyDescent="0.25">
      <c r="A73" s="3" t="s">
        <v>289</v>
      </c>
      <c r="B73" s="124"/>
      <c r="C73" s="125"/>
      <c r="D73" s="125"/>
      <c r="E73" s="125"/>
      <c r="F73" s="31">
        <f t="shared" si="20"/>
        <v>0</v>
      </c>
      <c r="G73" s="26"/>
      <c r="H73" s="66" t="e">
        <f t="shared" si="4"/>
        <v>#N/A</v>
      </c>
      <c r="I73" s="67" t="e">
        <f t="shared" si="0"/>
        <v>#N/A</v>
      </c>
      <c r="J73" s="67" t="e">
        <f t="shared" si="1"/>
        <v>#N/A</v>
      </c>
      <c r="K73" s="67" t="e">
        <f t="shared" si="2"/>
        <v>#N/A</v>
      </c>
      <c r="L73" s="31" t="e">
        <f t="shared" si="5"/>
        <v>#N/A</v>
      </c>
      <c r="M73" s="126"/>
    </row>
    <row r="74" spans="1:13" ht="15" x14ac:dyDescent="0.25">
      <c r="A74" s="3"/>
      <c r="B74" s="30"/>
      <c r="C74" s="26"/>
      <c r="D74" s="26"/>
      <c r="E74" s="26"/>
      <c r="F74" s="31"/>
      <c r="G74" s="26"/>
      <c r="H74" s="30"/>
      <c r="I74" s="26"/>
      <c r="J74" s="26"/>
      <c r="K74" s="26"/>
      <c r="L74" s="31"/>
      <c r="M74" s="126"/>
    </row>
    <row r="75" spans="1:13" ht="15.75" thickBot="1" x14ac:dyDescent="0.3">
      <c r="A75" s="1" t="s">
        <v>0</v>
      </c>
      <c r="B75" s="32">
        <f>B47+B60+B65+B69+B71+B73</f>
        <v>0</v>
      </c>
      <c r="C75" s="10">
        <f t="shared" ref="C75:E75" si="23">C47+C60+C65+C69+C71+C73</f>
        <v>0</v>
      </c>
      <c r="D75" s="10">
        <f t="shared" si="23"/>
        <v>0</v>
      </c>
      <c r="E75" s="10">
        <f t="shared" si="23"/>
        <v>0</v>
      </c>
      <c r="F75" s="56">
        <f>SUM(B75:E75)</f>
        <v>0</v>
      </c>
      <c r="G75" s="45"/>
      <c r="H75" s="32" t="e">
        <f>H47+H60+H65+H69+H71+H73</f>
        <v>#N/A</v>
      </c>
      <c r="I75" s="10" t="e">
        <f t="shared" ref="I75:K75" si="24">I47+I60+I65+I69+I71+I73</f>
        <v>#N/A</v>
      </c>
      <c r="J75" s="10" t="e">
        <f t="shared" si="24"/>
        <v>#N/A</v>
      </c>
      <c r="K75" s="10" t="e">
        <f t="shared" si="24"/>
        <v>#N/A</v>
      </c>
      <c r="L75" s="33" t="e">
        <f>SUM(H75:K75)</f>
        <v>#N/A</v>
      </c>
      <c r="M75" s="126"/>
    </row>
    <row r="76" spans="1:13" ht="13.5" thickTop="1" x14ac:dyDescent="0.2">
      <c r="B76" s="28"/>
      <c r="C76" s="9"/>
      <c r="D76" s="9"/>
      <c r="E76" s="9"/>
      <c r="F76" s="29"/>
      <c r="H76" s="28"/>
      <c r="I76" s="9"/>
      <c r="J76" s="9"/>
      <c r="K76" s="9"/>
      <c r="L76" s="29"/>
      <c r="M76" s="126"/>
    </row>
    <row r="77" spans="1:13" ht="15.75" thickBot="1" x14ac:dyDescent="0.3">
      <c r="A77" s="2" t="s">
        <v>12</v>
      </c>
      <c r="B77" s="40"/>
      <c r="C77" s="41"/>
      <c r="D77" s="41"/>
      <c r="E77" s="41"/>
      <c r="F77" s="42"/>
      <c r="G77" s="44"/>
      <c r="H77" s="40"/>
      <c r="I77" s="41"/>
      <c r="J77" s="41"/>
      <c r="K77" s="41"/>
      <c r="L77" s="42"/>
      <c r="M77" s="126"/>
    </row>
    <row r="78" spans="1:13" ht="15" x14ac:dyDescent="0.25">
      <c r="A78" s="14"/>
      <c r="B78" s="28"/>
      <c r="C78" s="9"/>
      <c r="D78" s="9"/>
      <c r="E78" s="9"/>
      <c r="F78" s="29"/>
      <c r="H78" s="28"/>
      <c r="I78" s="9"/>
      <c r="J78" s="9"/>
      <c r="K78" s="9"/>
      <c r="L78" s="29"/>
      <c r="M78" s="126"/>
    </row>
    <row r="79" spans="1:13" s="5" customFormat="1" x14ac:dyDescent="0.2">
      <c r="A79" s="15" t="s">
        <v>223</v>
      </c>
      <c r="B79" s="30">
        <f>IF(Courses!$C$11&lt;DATEVALUE("01/04/2020"),Courses!G$11,0)+IF(Courses!$C$12&lt;DATEVALUE("01/04/2020"),Courses!G$12,0)+IF(Courses!$C$13&lt;DATEVALUE("01/04/2020"),Courses!$G13,0)+IF(Courses!$C$14&lt;DATEVALUE("01/04/2020"),Courses!$G14,0)+IF(Courses!$C$15&lt;DATEVALUE("01/04/2020"),Courses!$G15,0)+IF(Courses!$C$16&lt;DATEVALUE("01/04/2020"),Courses!$G16,0)+IF(Courses!$C$17&lt;DATEVALUE("01/04/2020"),Courses!$G17,0)+IF(Courses!$C$18&lt;DATEVALUE("01/04/2020"),Courses!$G18,0)+IF(Courses!$C$19&lt;DATEVALUE("01/04/2020"),Courses!$G19,0)+IF(Courses!$C$20&lt;DATEVALUE("01/04/2020"),Courses!$G20,0)+IF(Courses!$C$21&lt;DATEVALUE("01/04/2020"),Courses!$G21,0)+IF(Courses!$C$22&lt;DATEVALUE("01/04/2020"),Courses!$G22,0)+IF(Courses!$C$23&lt;DATEVALUE("01/04/2020"),Courses!$G23,0)+IF(Courses!$C$24&lt;DATEVALUE("01/04/2020"),Courses!$G24,0)+IF(Courses!$C$25&lt;DATEVALUE("01/04/2020"),Courses!$G25,0)+IF(Courses!$C$26&lt;DATEVALUE("01/04/2020"),Courses!$G26,0)+IF(Courses!$C$27&lt;DATEVALUE("01/04/2020"),Courses!$G27,0)+IF(Courses!$C$28&lt;DATEVALUE("01/04/2020"),Courses!$G28,0)+IF(Courses!$C$29&lt;DATEVALUE("01/04/2020"),Courses!$G29,0)+IF(Courses!$C$30&lt;DATEVALUE("01/04/2020"),Courses!$G30,0)+IF(Courses!$C31&lt;DATEVALUE("01/04/2020"),Courses!$G31,0)+IF(Courses!$C32&lt;DATEVALUE("01/04/2020"),Courses!$G32,0)+IF(Courses!$C33&lt;DATEVALUE("01/04/2020"),Courses!$G33,0)+IF(Courses!$C34&lt;DATEVALUE("01/04/2020"),Courses!$G34,0)+IF(Courses!$C35&lt;DATEVALUE("01/04/2020"),Courses!$G35,0)+IF(Courses!$C36&lt;DATEVALUE("01/04/2020"),Courses!$G36,0)+IF(Courses!$C37&lt;DATEVALUE("01/04/2020"),Courses!$G37,0)+IF(Courses!$C38&lt;DATEVALUE("01/04/2020"),Courses!$G38,0)+IF(Courses!$C39&lt;DATEVALUE("01/04/2020"),Courses!$G39,0)+IF(Courses!$C40&lt;DATEVALUE("01/04/2020"),Courses!$G40,0)+IF(Courses!$C41&lt;DATEVALUE("01/04/2020"),Courses!$G41,0)+IF(Courses!$C42&lt;DATEVALUE("01/04/2020"),Courses!$G42,0)+IF(Courses!$C43&lt;DATEVALUE("01/04/2020"),Courses!$G43,0)+IF(Courses!$C44&lt;DATEVALUE("01/04/2020"),Courses!$G44,0)+IF(Courses!$C45&lt;DATEVALUE("01/04/2020"),Courses!$G45,0)</f>
        <v>0</v>
      </c>
      <c r="C79" s="26">
        <f>IF(Courses!$C$11&lt;DATEVALUE("01/07/2020"),Courses!$G11,0)+IF(Courses!$C$12&lt;DATEVALUE("01/07/2020"),Courses!$G12,0)+IF(Courses!$C$13&lt;DATEVALUE("01/07/2020"),Courses!$G13,0)+IF(Courses!$C$14&lt;DATEVALUE("01/07/2020"),Courses!$G14,0)+IF(Courses!$C$15&lt;DATEVALUE("01/07/2020"),Courses!$G15,0)+IF(Courses!$C$16&lt;DATEVALUE("01/07/2020"),Courses!$G16,0)+IF(Courses!$C$17&lt;DATEVALUE("01/07/2020"),Courses!$G17,0)+IF(Courses!$C$18&lt;DATEVALUE("01/07/2020"),Courses!$G18,0)+IF(Courses!$C$19&lt;DATEVALUE("01/07/2020"),Courses!$G19,0)+IF(Courses!$C$20&lt;DATEVALUE("01/07/2020"),Courses!$G20,0)+IF(Courses!$C$21&lt;DATEVALUE("01/07/2020"),Courses!$G21,0)+IF(Courses!$C$22&lt;DATEVALUE("01/07/2020"),Courses!$G22,0)+IF(Courses!$C$23&lt;DATEVALUE("01/07/2020"),Courses!$G23,0)+IF(Courses!$C$24&lt;DATEVALUE("01/07/2020"),Courses!$G24,0)+IF(Courses!$C$25&lt;DATEVALUE("01/07/2020"),Courses!$G25,0)+IF(Courses!$C$26&lt;DATEVALUE("01/07/2020"),Courses!$G26,0)+IF(Courses!$C$27&lt;DATEVALUE("01/07/2020"),Courses!$G27,0)+IF(Courses!$C$28&lt;DATEVALUE("01/07/2020"),Courses!$G28,0)+IF(Courses!$C$29&lt;DATEVALUE("01/07/2020"),Courses!$G29,0)+IF(Courses!$C$30&lt;DATEVALUE("01/07/2020"),Courses!$G30,0)+IF(Courses!$C31&lt;DATEVALUE("01/07/2020"),Courses!$G31,0)+IF(Courses!$C32&lt;DATEVALUE("01/07/2020"),Courses!$G32,0)+IF(Courses!$C33&lt;DATEVALUE("01/07/2020"),Courses!$G33,0)+IF(Courses!$C34&lt;DATEVALUE("01/07/2020"),Courses!$G34,0)+IF(Courses!$C35&lt;DATEVALUE("01/07/2020"),Courses!$G35,0)+IF(Courses!$C36&lt;DATEVALUE("01/07/2020"),Courses!$G36,0)+IF(Courses!$C37&lt;DATEVALUE("01/07/2020"),Courses!$G37,0)+IF(Courses!$C38&lt;DATEVALUE("01/07/2020"),Courses!$G38,0)+IF(Courses!$C39&lt;DATEVALUE("01/07/2020"),Courses!$G39,0)+IF(Courses!$C40&lt;DATEVALUE("01/07/2020"),Courses!$G40,0)+IF(Courses!$C41&lt;DATEVALUE("01/07/2020"),Courses!$G41,0)+IF(Courses!$C42&lt;DATEVALUE("01/07/2020"),Courses!$G42,0)+IF(Courses!$C43&lt;DATEVALUE("01/07/2020"),Courses!$G43,0)+IF(Courses!$C44&lt;DATEVALUE("01/07/2020"),Courses!$G44,0)+IF(Courses!$C45&lt;DATEVALUE("01/07/2020"),Courses!$G45,0)-B79</f>
        <v>0</v>
      </c>
      <c r="D79" s="26">
        <f>IF(Courses!$C$11&lt;DATEVALUE("01/10/2020"),Courses!$G11,0)+IF(Courses!$C$12&lt;DATEVALUE("01/10/2020"),Courses!$G12,0)+IF(Courses!$C$13&lt;DATEVALUE("01/10/2020"),Courses!$G13,0)+IF(Courses!$C$14&lt;DATEVALUE("01/10/2020"),Courses!$G14,0)+IF(Courses!$C$15&lt;DATEVALUE("01/10/2020"),Courses!$G15,0)+IF(Courses!$C$16&lt;DATEVALUE("01/10/2020"),Courses!$G16,0)+IF(Courses!$C$17&lt;DATEVALUE("01/10/2020"),Courses!$G17,0)+IF(Courses!$C$18&lt;DATEVALUE("01/10/2020"),Courses!$G18,0)+IF(Courses!$C$19&lt;DATEVALUE("01/10/2020"),Courses!$G19,0)+IF(Courses!$C$20&lt;DATEVALUE("01/10/2020"),Courses!$G20,0)+IF(Courses!$C$21&lt;DATEVALUE("01/10/2020"),Courses!$G21,0)+IF(Courses!$C$22&lt;DATEVALUE("01/10/2020"),Courses!$G22,0)+IF(Courses!$C$23&lt;DATEVALUE("01/10/2020"),Courses!$G23,0)+IF(Courses!$C$24&lt;DATEVALUE("01/10/2020"),Courses!$G24,0)+IF(Courses!$C$25&lt;DATEVALUE("01/10/2020"),Courses!$G25,0)+IF(Courses!$C$26&lt;DATEVALUE("01/10/2020"),Courses!$G26,0)+IF(Courses!$C$27&lt;DATEVALUE("01/10/2020"),Courses!$G27,0)+IF(Courses!$C$28&lt;DATEVALUE("01/10/2020"),Courses!$G28,0)+IF(Courses!$C$29&lt;DATEVALUE("01/10/2020"),Courses!$G29,0)+IF(Courses!$C$30&lt;DATEVALUE("01/10/2020"),Courses!$G30,0)+IF(Courses!$C31&lt;DATEVALUE("01/10/2020"),Courses!$G31,0)+IF(Courses!$C32&lt;DATEVALUE("01/10/2020"),Courses!$G32,0)+IF(Courses!$C33&lt;DATEVALUE("01/10/2020"),Courses!$G33,0)+IF(Courses!$C34&lt;DATEVALUE("01/10/2020"),Courses!$G34,0)+IF(Courses!$C35&lt;DATEVALUE("01/10/2020"),Courses!$G35,0)+IF(Courses!$C36&lt;DATEVALUE("01/10/2020"),Courses!$G36,0)+IF(Courses!$C37&lt;DATEVALUE("01/10/2020"),Courses!$G37,0)+IF(Courses!$C38&lt;DATEVALUE("01/10/2020"),Courses!$G38,0)+IF(Courses!$C39&lt;DATEVALUE("01/10/2020"),Courses!$G39,0)+IF(Courses!$C40&lt;DATEVALUE("01/10/2020"),Courses!$G40,0)+IF(Courses!$C41&lt;DATEVALUE("01/10/2020"),Courses!$G41,0)+IF(Courses!$C42&lt;DATEVALUE("01/10/2020"),Courses!$G42,0)+IF(Courses!$C43&lt;DATEVALUE("01/10/2020"),Courses!$G43,0)+IF(Courses!$C44&lt;DATEVALUE("01/10/2020"),Courses!$G44,0)+IF(Courses!$C45&lt;DATEVALUE("01/10/2020"),Courses!$G45,0)-C79-B79</f>
        <v>0</v>
      </c>
      <c r="E79" s="26">
        <f>IF(Courses!$C$11&gt;=DATEVALUE("01/10/2020"),Courses!$G11,0)+IF(Courses!$C$12&gt;=DATEVALUE("01/10/2020"),Courses!$G12,0)+IF(Courses!$C$13&gt;=DATEVALUE("01/10/2020"),Courses!$G13,0)+IF(Courses!$C$14&gt;=DATEVALUE("01/10/2020"),Courses!$G14,0)+IF(Courses!$C$15&gt;=DATEVALUE("01/10/2020"),Courses!$G15,0)+IF(Courses!$C$16&gt;=DATEVALUE("01/10/2020"),Courses!$G16,0)+IF(Courses!$C$17&gt;=DATEVALUE("01/10/2020"),Courses!$G17,0)+IF(Courses!$C$18&gt;=DATEVALUE("01/10/2020"),Courses!$G18,0)+IF(Courses!$C$19&gt;=DATEVALUE("01/10/2020"),Courses!$G19,0)+IF(Courses!$C$20&gt;=DATEVALUE("01/10/2020"),Courses!$G20,0)+IF(Courses!$C$21&gt;=DATEVALUE("01/10/2020"),Courses!$G21,0)+IF(Courses!$C$22&gt;=DATEVALUE("01/10/2020"),Courses!$G22,0)+IF(Courses!$C$23&gt;=DATEVALUE("01/10/2020"),Courses!$G23,0)+IF(Courses!$C$24&gt;=DATEVALUE("01/10/2020"),Courses!$G24,0)+IF(Courses!$C$25&gt;=DATEVALUE("01/10/2020"),Courses!$G25,0)+IF(Courses!$C$26&gt;=DATEVALUE("01/10/2020"),Courses!$G26,0)+IF(Courses!$C$27&gt;=DATEVALUE("01/10/2020"),Courses!$G27,0)+IF(Courses!$C$28&gt;=DATEVALUE("01/10/2020"),Courses!$G28,0)+IF(Courses!$C$29&gt;=DATEVALUE("01/10/2020"),Courses!$G29,0)+IF(Courses!$C$30&gt;=DATEVALUE("01/10/2020"),Courses!$G30,0)++IF(Courses!$C31&gt;=DATEVALUE("01/10/2020"),Courses!$G31,0)++IF(Courses!$C32&gt;=DATEVALUE("01/10/2020"),Courses!$G32,0)++IF(Courses!$C33&gt;=DATEVALUE("01/10/2020"),Courses!$G33,0)+IF(Courses!$C34&gt;=DATEVALUE("01/10/2020"),Courses!$G34,0)+IF(Courses!$C35&gt;=DATEVALUE("01/10/2020"),Courses!$G35,0)+IF(Courses!$C36&gt;=DATEVALUE("01/10/2020"),Courses!$G36,0)+IF(Courses!$C37&gt;=DATEVALUE("01/10/2020"),Courses!$G37,0)+IF(Courses!$C38&gt;=DATEVALUE("01/10/2020"),Courses!$G38,0)+IF(Courses!$C39&gt;=DATEVALUE("01/10/2020"),Courses!$G39,0)+IF(Courses!$C40&gt;=DATEVALUE("01/10/2020"),Courses!$G40,0)+IF(Courses!$C41&gt;=DATEVALUE("01/10/2020"),Courses!$G41,0)+IF(Courses!$C42&gt;=DATEVALUE("01/10/2020"),Courses!$G42,0)+IF(Courses!$C43&gt;=DATEVALUE("01/10/2020"),Courses!$G43,0)+IF(Courses!$C44&gt;=DATEVALUE("01/10/2020"),Courses!$G44,0)+IF(Courses!$C45&gt;=DATEVALUE("01/10/2020"),Courses!$G45,0)</f>
        <v>0</v>
      </c>
      <c r="F79" s="31">
        <f>B79+C79+D79+E79</f>
        <v>0</v>
      </c>
      <c r="G79" s="9"/>
      <c r="H79" s="28" t="e">
        <f t="shared" ref="H79:H123" si="25">B79*$K$6</f>
        <v>#N/A</v>
      </c>
      <c r="I79" s="9" t="e">
        <f t="shared" ref="I79:I123" si="26">C79*$K$6</f>
        <v>#N/A</v>
      </c>
      <c r="J79" s="9" t="e">
        <f t="shared" ref="J79:J123" si="27">D79*$K$6</f>
        <v>#N/A</v>
      </c>
      <c r="K79" s="9" t="e">
        <f t="shared" ref="K79:K123" si="28">E79*$K$6</f>
        <v>#N/A</v>
      </c>
      <c r="L79" s="31" t="e">
        <f t="shared" ref="L79:L123" si="29">SUM(H79:K79)</f>
        <v>#N/A</v>
      </c>
      <c r="M79" s="87"/>
    </row>
    <row r="80" spans="1:13" s="5" customFormat="1" x14ac:dyDescent="0.2">
      <c r="A80" s="15" t="s">
        <v>224</v>
      </c>
      <c r="B80" s="30">
        <f>IF(Courses!$C$11&lt;DATEVALUE("01/04/2020"),Courses!H$11,0)+IF(Courses!$C$12&lt;DATEVALUE("01/04/2020"),Courses!H$12,0)+IF(Courses!$C14&lt;DATEVALUE("01/04/2020"),Courses!$H14,0)+IF(Courses!$C15&lt;DATEVALUE("01/04/2020"),Courses!$H15,0)+IF(Courses!$C16&lt;DATEVALUE("01/04/2020"),Courses!$H16,0)+IF(Courses!$C17&lt;DATEVALUE("01/04/2020"),Courses!$H17,0)+IF(Courses!$C18&lt;DATEVALUE("01/04/2020"),Courses!$H18,0)+IF(Courses!$C19&lt;DATEVALUE("01/04/2020"),Courses!$H20,0)+IF(Courses!$C19&lt;DATEVALUE("01/04/2020"),Courses!$H20,0)+IF(Courses!$C21&lt;DATEVALUE("01/04/2020"),Courses!$H21,0)+IF(Courses!$C22&lt;DATEVALUE("01/04/2020"),Courses!$H22,0)+IF(Courses!$C23&lt;DATEVALUE("01/04/2020"),Courses!$H23,0)+IF(Courses!$C24&lt;DATEVALUE("01/04/2020"),Courses!$H24,0)+IF(Courses!$C25&lt;DATEVALUE("01/04/2020"),Courses!$H25,0)+IF(Courses!$C26&lt;DATEVALUE("01/04/2020"),Courses!$H26,0)+IF(Courses!$C27&lt;DATEVALUE("01/04/2020"),Courses!$H27,0)+IF(Courses!$C28&lt;DATEVALUE("01/04/2020"),Courses!$H28,0)+IF(Courses!$C29&lt;DATEVALUE("01/04/2020"),Courses!$H29,0)+IF(Courses!$C30&lt;DATEVALUE("01/04/2020"),Courses!$H30,0)+IF(Courses!$C31&lt;DATEVALUE("01/04/2020"),Courses!$H31,0)+IF(Courses!$C32&lt;DATEVALUE("01/04/2020"),Courses!$H32,0)+IF(Courses!$C33&lt;DATEVALUE("01/04/2020"),Courses!$H33,0)+IF(Courses!$C34&lt;DATEVALUE("01/04/2020"),Courses!$H34,0)+IF(Courses!$C35&lt;DATEVALUE("01/04/2020"),Courses!$H35,0)+IF(Courses!$C36&lt;DATEVALUE("01/04/2020"),Courses!$H36,0)+IF(Courses!$C37&lt;DATEVALUE("01/04/2020"),Courses!$H37,0)+IF(Courses!$C38&lt;DATEVALUE("01/04/2020"),Courses!$H38,0)+IF(Courses!$C39&lt;DATEVALUE("01/04/2020"),Courses!$H39,0)+IF(Courses!$C40&lt;DATEVALUE("01/04/2020"),Courses!$H40,0)+IF(Courses!$C41&lt;DATEVALUE("01/04/2020"),Courses!$H41,0)+IF(Courses!$C42&lt;DATEVALUE("01/04/2020"),Courses!$H42,0)+IF(Courses!$C43&lt;DATEVALUE("01/04/2020"),Courses!$H43,0)+IF(Courses!$C44&lt;DATEVALUE("01/04/2020"),Courses!$H44,0)+IF(Courses!$C45&lt;DATEVALUE("01/04/2020"),Courses!$H45,0)</f>
        <v>0</v>
      </c>
      <c r="C80" s="26">
        <f>IF(Courses!$C11&lt;DATEVALUE("01/07/2020"),Courses!$H11,0)+IF(Courses!$C12&lt;DATEVALUE("01/07/2020"),Courses!$H12,0)+IF(Courses!$C13&lt;DATEVALUE("01/07/2020"),Courses!$H13,0)+IF(Courses!$C14&lt;DATEVALUE("01/07/2020"),Courses!$H14,0)+IF(Courses!$C15&lt;DATEVALUE("01/07/2020"),Courses!$H15,0)+IF(Courses!$C16&lt;DATEVALUE("01/07/2020"),Courses!$H16,0)+IF(Courses!$C17&lt;DATEVALUE("01/07/2020"),Courses!$H17,0)+IF(Courses!$C18&lt;DATEVALUE("01/07/2020"),Courses!$H18,0)+IF(Courses!$C19&lt;DATEVALUE("01/07/2020"),Courses!$H20,0)+IF(Courses!$C19&lt;DATEVALUE("01/07/2020"),Courses!$H20,0)+IF(Courses!$C21&lt;DATEVALUE("01/07/2020"),Courses!$H21,0)+IF(Courses!$C22&lt;DATEVALUE("01/07/2020"),Courses!$H22,0)+IF(Courses!$C23&lt;DATEVALUE("01/07/2020"),Courses!$H23,0)+IF(Courses!$C24&lt;DATEVALUE("01/07/2020"),Courses!$H24,0)+IF(Courses!$C25&lt;DATEVALUE("01/07/2020"),Courses!$H25,0)+IF(Courses!$C26&lt;DATEVALUE("01/07/2020"),Courses!$H26,0)+IF(Courses!$C27&lt;DATEVALUE("01/07/2020"),Courses!$H27,0)+IF(Courses!$C28&lt;DATEVALUE("01/07/2020"),Courses!$H28,0)+IF(Courses!$C29&lt;DATEVALUE("01/07/2020"),Courses!$H29,0)+IF(Courses!$C30&lt;DATEVALUE("01/07/2020"),Courses!$H30,0)+IF(Courses!$C31&lt;DATEVALUE("01/07/2020"),Courses!$H31,0)+IF(Courses!$C32&lt;DATEVALUE("01/07/2020"),Courses!$H32,0)+IF(Courses!$C33&lt;DATEVALUE("01/07/2020"),Courses!$H33,0)+IF(Courses!$C34&lt;DATEVALUE("01/07/2020"),Courses!$H34,0)+IF(Courses!$C35&lt;DATEVALUE("01/07/2020"),Courses!$H35,0)+IF(Courses!$C36&lt;DATEVALUE("01/07/2020"),Courses!$H36,0)+IF(Courses!$C37&lt;DATEVALUE("01/07/2020"),Courses!$H37,0)+IF(Courses!$C38&lt;DATEVALUE("01/07/2020"),Courses!$H38,0)+IF(Courses!$C39&lt;DATEVALUE("01/07/2020"),Courses!$H39,0)+IF(Courses!$C40&lt;DATEVALUE("01/07/2020"),Courses!$H40,0)+IF(Courses!$C41&lt;DATEVALUE("01/07/2020"),Courses!$H41,0)+IF(Courses!$C42&lt;DATEVALUE("01/07/2020"),Courses!$H42,0)+IF(Courses!$C43&lt;DATEVALUE("01/07/2020"),Courses!$H43,0)+IF(Courses!$C44&lt;DATEVALUE("01/07/2020"),Courses!$H44,0)+IF(Courses!$C45&lt;DATEVALUE("01/07/2020"),Courses!$H45,0)-B80</f>
        <v>0</v>
      </c>
      <c r="D80" s="26">
        <f>IF(Courses!$C11&lt;DATEVALUE("01/10/2020"),Courses!$H11,0)+IF(Courses!$C12&lt;DATEVALUE("01/10/2020"),Courses!$H12,0)+IF(Courses!$C13&lt;DATEVALUE("01/10/2020"),Courses!$H13,0)+IF(Courses!$C14&lt;DATEVALUE("01/10/2020"),Courses!$H14,0)+IF(Courses!$C15&lt;DATEVALUE("01/10/2020"),Courses!$H15,0)+IF(Courses!$C16&lt;DATEVALUE("01/10/2020"),Courses!$H16,0)+IF(Courses!$C17&lt;DATEVALUE("01/10/2020"),Courses!$H17,0)+IF(Courses!$C18&lt;DATEVALUE("01/10/2020"),Courses!$H18,0)+IF(Courses!$C19&lt;DATEVALUE("01/10/2020"),Courses!$H20,0)+IF(Courses!$C19&lt;DATEVALUE("01/10/2020"),Courses!$H20,0)+IF(Courses!$C21&lt;DATEVALUE("01/10/2020"),Courses!$H21,0)+IF(Courses!$C22&lt;DATEVALUE("01/10/2020"),Courses!$H22,0)+IF(Courses!$C23&lt;DATEVALUE("01/10/2020"),Courses!$H23,0)+IF(Courses!$C24&lt;DATEVALUE("01/10/2020"),Courses!$H24,0)+IF(Courses!$C25&lt;DATEVALUE("01/10/2020"),Courses!$H25,0)+IF(Courses!$C26&lt;DATEVALUE("01/10/2020"),Courses!$H26,0)+IF(Courses!$C27&lt;DATEVALUE("01/10/2020"),Courses!$H27,0)+IF(Courses!$C28&lt;DATEVALUE("01/10/2020"),Courses!$H28,0)+IF(Courses!$C29&lt;DATEVALUE("01/10/2020"),Courses!$H29,0)+IF(Courses!$C30&lt;DATEVALUE("01/10/2020"),Courses!$H30,0)+IF(Courses!$C31&lt;DATEVALUE("01/10/2020"),Courses!$H31,0)+IF(Courses!$C32&lt;DATEVALUE("01/10/2020"),Courses!$H32,0)+IF(Courses!$C33&lt;DATEVALUE("01/10/2020"),Courses!$H33,0)+IF(Courses!$C34&lt;DATEVALUE("01/10/2020"),Courses!$H34,0)+IF(Courses!$C35&lt;DATEVALUE("01/10/2020"),Courses!$H35,0)+IF(Courses!$C36&lt;DATEVALUE("01/10/2020"),Courses!$H36,0)+IF(Courses!$C37&lt;DATEVALUE("01/10/2020"),Courses!$H37,0)+IF(Courses!$C38&lt;DATEVALUE("01/10/2020"),Courses!$H38,0)+IF(Courses!$C39&lt;DATEVALUE("01/10/2020"),Courses!$H39,0)+IF(Courses!$C40&lt;DATEVALUE("01/10/2020"),Courses!$H40,0)+IF(Courses!$C41&lt;DATEVALUE("01/10/2020"),Courses!$H41,0)+IF(Courses!$C42&lt;DATEVALUE("01/10/2020"),Courses!$H42,0)+IF(Courses!$C43&lt;DATEVALUE("01/10/2020"),Courses!$H43,0)+IF(Courses!$C44&lt;DATEVALUE("01/10/2020"),Courses!$H44,0)+IF(Courses!$C45&lt;DATEVALUE("01/10/2020"),Courses!$H45,0)-C80-B80</f>
        <v>0</v>
      </c>
      <c r="E80" s="26">
        <f>IF(Courses!$C11&gt;=DATEVALUE("01/10/2020"),Courses!$H11,0)+IF(Courses!$C12&gt;=DATEVALUE("01/10/2020"),Courses!$H12,0)+IF(Courses!$C13&gt;=DATEVALUE("01/10/2020"),Courses!$H13,0)+IF(Courses!$C14&gt;=DATEVALUE("01/10/2020"),Courses!$H14,0)+IF(Courses!$C15&gt;=DATEVALUE("01/10/2020"),Courses!$H15,0)+IF(Courses!$C16&gt;=DATEVALUE("01/10/2020"),Courses!$H16,0)+IF(Courses!$C17&gt;=DATEVALUE("01/10/2020"),Courses!$H17,0)+IF(Courses!$C18&gt;=DATEVALUE("01/10/2020"),Courses!$H18,0)+IF(Courses!$C19&gt;=DATEVALUE("01/10/2020"),Courses!$H19,0)+IF(Courses!$C20&gt;=DATEVALUE("01/10/2020"),Courses!$H20,0)+IF(Courses!$C21&gt;=DATEVALUE("01/10/2020"),Courses!$H21,0)+IF(Courses!$C22&gt;=DATEVALUE("01/10/2020"),Courses!$H22,0)+IF(Courses!$C23&gt;=DATEVALUE("01/10/2020"),Courses!$H23,0)+IF(Courses!$C24&gt;=DATEVALUE("01/10/2020"),Courses!$H24,0)+IF(Courses!$C25&gt;=DATEVALUE("01/10/2020"),Courses!$H25,0)+IF(Courses!$C26&gt;=DATEVALUE("01/10/2020"),Courses!$H26,0)+IF(Courses!$C27&gt;=DATEVALUE("01/10/2020"),Courses!$H27,0)+IF(Courses!$C28&gt;=DATEVALUE("01/10/2020"),Courses!$H28,0)+IF(Courses!$C29&gt;=DATEVALUE("01/10/2020"),Courses!$H29,0)+IF(Courses!$C30&gt;=DATEVALUE("01/10/2020"),Courses!$H30,0)+IF(Courses!$C31&gt;=DATEVALUE("01/10/2020"),Courses!$H31,0)++IF(Courses!$C32&gt;=DATEVALUE("01/10/2020"),Courses!$H32,0)++IF(Courses!$C33&gt;=DATEVALUE("01/10/2020"),Courses!$H33,0)++IF(Courses!$C34&gt;=DATEVALUE("01/10/2020"),Courses!$H34,0)+IF(Courses!$C35&gt;=DATEVALUE("01/10/2020"),Courses!$H35,0)+IF(Courses!$C36&gt;=DATEVALUE("01/10/2020"),Courses!$H36,0)+IF(Courses!$C37&gt;=DATEVALUE("01/10/2020"),Courses!$H37,0)+IF(Courses!$C38&gt;=DATEVALUE("01/10/2020"),Courses!$H38,0)+IF(Courses!$C39&gt;=DATEVALUE("01/10/2020"),Courses!$H39,0)+IF(Courses!$C40&gt;=DATEVALUE("01/10/2020"),Courses!$H40,0)+IF(Courses!$C41&gt;=DATEVALUE("01/10/2020"),Courses!$H41,0)+IF(Courses!$C42&gt;=DATEVALUE("01/10/2020"),Courses!$H42,0)+IF(Courses!$C43&gt;=DATEVALUE("01/10/2020"),Courses!$H43,0)+IF(Courses!$C44&gt;=DATEVALUE("01/10/2020"),Courses!$H44,0)+IF(Courses!$C45&gt;=DATEVALUE("01/10/2020"),Courses!$H45,0)</f>
        <v>0</v>
      </c>
      <c r="F80" s="31">
        <f t="shared" ref="F80:F126" si="30">B80+C80+D80+E80</f>
        <v>0</v>
      </c>
      <c r="G80" s="9"/>
      <c r="H80" s="28" t="e">
        <f t="shared" si="25"/>
        <v>#N/A</v>
      </c>
      <c r="I80" s="9" t="e">
        <f t="shared" si="26"/>
        <v>#N/A</v>
      </c>
      <c r="J80" s="9" t="e">
        <f t="shared" si="27"/>
        <v>#N/A</v>
      </c>
      <c r="K80" s="9" t="e">
        <f t="shared" si="28"/>
        <v>#N/A</v>
      </c>
      <c r="L80" s="31" t="e">
        <f t="shared" si="29"/>
        <v>#N/A</v>
      </c>
      <c r="M80" s="87"/>
    </row>
    <row r="81" spans="1:13" s="5" customFormat="1" x14ac:dyDescent="0.2">
      <c r="A81" s="15" t="s">
        <v>225</v>
      </c>
      <c r="B81" s="30">
        <f>IF(Courses!$C11&lt;DATEVALUE("01/04/2020"),Courses!$I11,0)+IF(Courses!$C12&lt;DATEVALUE("01/04/2020"),Courses!$I12,0)+IF(Courses!$C13&lt;DATEVALUE("01/04/2020"),Courses!$I13,0)+IF(Courses!$C14&lt;DATEVALUE("01/04/2020"),Courses!$I14,0)+IF(Courses!$C15&lt;DATEVALUE("01/04/2020"),Courses!$I15,0)+IF(Courses!$C16&lt;DATEVALUE("01/04/2020"),Courses!$I16,0)+IF(Courses!$C17&lt;DATEVALUE("01/04/2020"),Courses!$I17,0)+IF(Courses!$C18&lt;DATEVALUE("01/04/2020"),Courses!$I18,0)+IF(Courses!$C19&lt;DATEVALUE("01/04/2020"),Courses!$I19,0)+IF(Courses!$C20&lt;DATEVALUE("01/04/2020"),Courses!$I21,0)+IF(Courses!$C20&lt;DATEVALUE("01/04/2020"),Courses!$I21,0)+IF(Courses!$C22&lt;DATEVALUE("01/04/2020"),Courses!$I22,0)+IF(Courses!$C23&lt;DATEVALUE("01/04/2020"),Courses!$I23,0)+IF(Courses!$C24&lt;DATEVALUE("01/04/2020"),Courses!$I24,0)+IF(Courses!$C25&lt;DATEVALUE("01/04/2020"),Courses!$I25,0)+IF(Courses!$C26&lt;DATEVALUE("01/04/2020"),Courses!$I26,0)+IF(Courses!$C27&lt;DATEVALUE("01/04/2020"),Courses!$I27,0)+IF(Courses!$C28&lt;DATEVALUE("01/04/2020"),Courses!$I28,0)+IF(Courses!$C29&lt;DATEVALUE("01/04/2020"),Courses!$I29,0)+IF(Courses!$C30&lt;DATEVALUE("01/04/2020"),Courses!$I30,0)+IF(Courses!$C31&lt;DATEVALUE("01/04/2020"),Courses!$I31,0)+IF(Courses!$C32&lt;DATEVALUE("01/04/2020"),Courses!$I32,0)+IF(Courses!$C33&lt;DATEVALUE("01/04/2020"),Courses!$I33,0)+IF(Courses!$C34&lt;DATEVALUE("01/04/2020"),Courses!$I34,0)+IF(Courses!$C35&lt;DATEVALUE("01/04/2020"),Courses!$I35,0)+IF(Courses!$C36&lt;DATEVALUE("01/04/2020"),Courses!$I36,0)+IF(Courses!$C37&lt;DATEVALUE("01/04/2020"),Courses!$I37,0)+IF(Courses!$C38&lt;DATEVALUE("01/04/2020"),Courses!$I38,0)+IF(Courses!$C39&lt;DATEVALUE("01/04/2020"),Courses!$I39,0)+IF(Courses!$C40&lt;DATEVALUE("01/04/2020"),Courses!$I40,0)+IF(Courses!$C41&lt;DATEVALUE("01/04/2020"),Courses!$I41,0)+IF(Courses!$C42&lt;DATEVALUE("01/04/2020"),Courses!$I42,0)+IF(Courses!$C43&lt;DATEVALUE("01/04/2020"),Courses!$I43,0)+IF(Courses!$C44&lt;DATEVALUE("01/04/2020"),Courses!$I44,0)+IF(Courses!$C45&lt;DATEVALUE("01/04/2020"),Courses!$I45,0)</f>
        <v>0</v>
      </c>
      <c r="C81" s="26">
        <f>IF(Courses!$C11&lt;DATEVALUE("01/07/2020"),Courses!$I11,0)+IF(Courses!$C12&lt;DATEVALUE("01/07/2020"),Courses!$I12,0)+IF(Courses!$C13&lt;DATEVALUE("01/07/2020"),Courses!$I13,0)+IF(Courses!$C14&lt;DATEVALUE("01/07/2020"),Courses!$I14,0)+IF(Courses!$C15&lt;DATEVALUE("01/07/2020"),Courses!$I15,0)+IF(Courses!$C16&lt;DATEVALUE("01/07/2020"),Courses!$I16,0)+IF(Courses!$C17&lt;DATEVALUE("01/07/2020"),Courses!$I17,0)+IF(Courses!$C18&lt;DATEVALUE("01/07/2020"),Courses!$I18,0)+IF(Courses!$C19&lt;DATEVALUE("01/07/2020"),Courses!$I19,0)+IF(Courses!$C20&lt;DATEVALUE("01/07/2020"),Courses!$I21,0)+IF(Courses!$C20&lt;DATEVALUE("01/07/2020"),Courses!$I21,0)+IF(Courses!$C22&lt;DATEVALUE("01/07/2020"),Courses!$I22,0)+IF(Courses!$C23&lt;DATEVALUE("01/07/2020"),Courses!$I23,0)+IF(Courses!$C24&lt;DATEVALUE("01/07/2020"),Courses!$I24,0)+IF(Courses!$C25&lt;DATEVALUE("01/07/2020"),Courses!$I25,0)+IF(Courses!$C26&lt;DATEVALUE("01/07/2020"),Courses!$I26,0)+IF(Courses!$C27&lt;DATEVALUE("01/07/2020"),Courses!$I27,0)+IF(Courses!$C28&lt;DATEVALUE("01/07/2020"),Courses!$I28,0)+IF(Courses!$C29&lt;DATEVALUE("01/07/2020"),Courses!$I29,0)+IF(Courses!$C30&lt;DATEVALUE("01/07/2020"),Courses!$I30,0)+IF(Courses!$C31&lt;DATEVALUE("01/07/2020"),Courses!$I31,0)+IF(Courses!$C32&lt;DATEVALUE("01/07/2020"),Courses!$I32,0)+IF(Courses!$C33&lt;DATEVALUE("01/07/2020"),Courses!$I33,0)+IF(Courses!$C34&lt;DATEVALUE("01/07/2020"),Courses!$I34,0)+IF(Courses!$C35&lt;DATEVALUE("01/07/2020"),Courses!$I35,0)+IF(Courses!$C36&lt;DATEVALUE("01/07/2020"),Courses!$I36,0)+IF(Courses!$C37&lt;DATEVALUE("01/07/2020"),Courses!$I37,0)+IF(Courses!$C38&lt;DATEVALUE("01/07/2020"),Courses!$I38,0)+IF(Courses!$C39&lt;DATEVALUE("01/07/2020"),Courses!$I39,0)+IF(Courses!$C40&lt;DATEVALUE("01/07/2020"),Courses!$I40,0)+IF(Courses!$C41&lt;DATEVALUE("01/07/2020"),Courses!$I41,0)+IF(Courses!$C42&lt;DATEVALUE("01/07/2020"),Courses!$I42,0)+IF(Courses!$C43&lt;DATEVALUE("01/07/2020"),Courses!$I43,0)+IF(Courses!$C44&lt;DATEVALUE("01/07/2020"),Courses!$I44,0)+IF(Courses!$C45&lt;DATEVALUE("01/07/2020"),Courses!$I45,0)-B81</f>
        <v>0</v>
      </c>
      <c r="D81" s="26">
        <f>IF(Courses!$C11&lt;DATEVALUE("01/10/2020"),Courses!$I11,0)+IF(Courses!$C12&lt;DATEVALUE("01/10/2020"),Courses!$I12,0)+IF(Courses!$C13&lt;DATEVALUE("01/10/2020"),Courses!$I13,0)+IF(Courses!$C14&lt;DATEVALUE("01/10/2020"),Courses!$I14,0)+IF(Courses!$C15&lt;DATEVALUE("01/10/2020"),Courses!$I15,0)+IF(Courses!$C16&lt;DATEVALUE("01/10/2020"),Courses!$I16,0)+IF(Courses!$C17&lt;DATEVALUE("01/10/2020"),Courses!$I17,0)+IF(Courses!$C18&lt;DATEVALUE("01/10/2020"),Courses!$I18,0)+IF(Courses!$C19&lt;DATEVALUE("01/10/2020"),Courses!$I19,0)+IF(Courses!$C20&lt;DATEVALUE("01/10/2020"),Courses!$I21,0)+IF(Courses!$C20&lt;DATEVALUE("01/10/2020"),Courses!$I21,0)+IF(Courses!$C22&lt;DATEVALUE("01/10/2020"),Courses!$I22,0)+IF(Courses!$C23&lt;DATEVALUE("01/10/2020"),Courses!$I23,0)+IF(Courses!$C24&lt;DATEVALUE("01/10/2020"),Courses!$I24,0)+IF(Courses!$C25&lt;DATEVALUE("01/10/2020"),Courses!$I25,0)+IF(Courses!$C26&lt;DATEVALUE("01/10/2020"),Courses!$I26,0)+IF(Courses!$C27&lt;DATEVALUE("01/10/2020"),Courses!$I27,0)+IF(Courses!$C28&lt;DATEVALUE("01/10/2020"),Courses!$I28,0)+IF(Courses!$C29&lt;DATEVALUE("01/10/2020"),Courses!$I29,0)+IF(Courses!$C30&lt;DATEVALUE("01/10/2020"),Courses!$I30,0)+IF(Courses!$C31&lt;DATEVALUE("01/10/2020"),Courses!$I31,0)+IF(Courses!$C32&lt;DATEVALUE("01/10/2020"),Courses!$I32,0)+IF(Courses!$C33&lt;DATEVALUE("01/10/2020"),Courses!$I33,0)+IF(Courses!$C34&lt;DATEVALUE("01/10/2020"),Courses!$I34,0)+IF(Courses!$C35&lt;DATEVALUE("01/10/2020"),Courses!$I35,0)+IF(Courses!$C36&lt;DATEVALUE("01/10/2020"),Courses!$I36,0)+IF(Courses!$C37&lt;DATEVALUE("01/10/2020"),Courses!$I37,0)+IF(Courses!$C38&lt;DATEVALUE("01/10/2020"),Courses!$I38,0)+IF(Courses!$C39&lt;DATEVALUE("01/10/2020"),Courses!$I39,0)+IF(Courses!$C40&lt;DATEVALUE("01/10/2020"),Courses!$I40,0)+IF(Courses!$C41&lt;DATEVALUE("01/10/2020"),Courses!$I41,0)+IF(Courses!$C42&lt;DATEVALUE("01/10/2020"),Courses!$I42,0)+IF(Courses!$C43&lt;DATEVALUE("01/10/2020"),Courses!$I43,0)+IF(Courses!$C44&lt;DATEVALUE("01/10/2020"),Courses!$I44,0)+IF(Courses!$C45&lt;DATEVALUE("01/10/2020"),Courses!$I45,0)-C81-B81</f>
        <v>0</v>
      </c>
      <c r="E81" s="26">
        <f>IF(Courses!$C11&gt;=DATEVALUE("01/10/2020"),Courses!$I11,0)+IF(Courses!$C12&gt;=DATEVALUE("01/10/2020"),Courses!$I12,0)+IF(Courses!$C13&gt;=DATEVALUE("01/10/2020"),Courses!$I13,0)+IF(Courses!$C14&gt;=DATEVALUE("01/10/2020"),Courses!$I14,0)+IF(Courses!$C15&gt;=DATEVALUE("01/10/2020"),Courses!$I15,0)+IF(Courses!$C16&gt;=DATEVALUE("01/10/2020"),Courses!$I16,0)+IF(Courses!$C17&gt;=DATEVALUE("01/10/2020"),Courses!$I17,0)+IF(Courses!$C18&gt;=DATEVALUE("01/10/2020"),Courses!$I18,0)+IF(Courses!$C19&gt;=DATEVALUE("01/10/2020"),Courses!$I19,0)+IF(Courses!$C20&gt;=DATEVALUE("01/10/2020"),Courses!$I20,0)+IF(Courses!$C21&gt;=DATEVALUE("01/10/2020"),Courses!$I21,0)+IF(Courses!$C22&gt;=DATEVALUE("01/10/2020"),Courses!$I22,0)+IF(Courses!$C23&gt;=DATEVALUE("01/10/2020"),Courses!$I23,0)+IF(Courses!$C24&gt;=DATEVALUE("01/10/2020"),Courses!$I24,0)+IF(Courses!$C25&gt;=DATEVALUE("01/10/2020"),Courses!$I25,0)+IF(Courses!$C26&gt;=DATEVALUE("01/10/2020"),Courses!$I26,0)+IF(Courses!$C27&gt;=DATEVALUE("01/10/2020"),Courses!$I27,0)+IF(Courses!$C28&gt;=DATEVALUE("01/10/2020"),Courses!$I28,0)+IF(Courses!$C29&gt;=DATEVALUE("01/10/2020"),Courses!$I29,0)+IF(Courses!$C30&gt;=DATEVALUE("01/10/2020"),Courses!$I30,0)+IF(Courses!$C31&gt;=DATEVALUE("01/10/2020"),Courses!$I31,0)+IF(Courses!$C32&gt;=DATEVALUE("01/10/2020"),Courses!$I32,0)++IF(Courses!$C33&gt;=DATEVALUE("01/10/2020"),Courses!$I33,0)++IF(Courses!$C34&gt;=DATEVALUE("01/10/2020"),Courses!$I34,0)++IF(Courses!$C35&gt;=DATEVALUE("01/10/2020"),Courses!$I35,0)+IF(Courses!$C36&gt;=DATEVALUE("01/10/2020"),Courses!$I36,0)+IF(Courses!$C37&gt;=DATEVALUE("01/10/2020"),Courses!$I37,0)+IF(Courses!$C38&gt;=DATEVALUE("01/10/2020"),Courses!$I38,0)+IF(Courses!$C39&gt;=DATEVALUE("01/10/2020"),Courses!$I39,0)+IF(Courses!$C40&gt;=DATEVALUE("01/10/2020"),Courses!$I40,0)+IF(Courses!$C41&gt;=DATEVALUE("01/10/2020"),Courses!$I41,0)+IF(Courses!$C42&gt;=DATEVALUE("01/10/2020"),Courses!$I42,0)+IF(Courses!$C43&gt;=DATEVALUE("01/10/2020"),Courses!$I43,0)+IF(Courses!$C44&gt;=DATEVALUE("01/10/2020"),Courses!$I44,0)+IF(Courses!$C45&gt;=DATEVALUE("01/10/2020"),Courses!$I45,0)</f>
        <v>0</v>
      </c>
      <c r="F81" s="31">
        <f t="shared" si="30"/>
        <v>0</v>
      </c>
      <c r="G81" s="9"/>
      <c r="H81" s="28" t="e">
        <f t="shared" si="25"/>
        <v>#N/A</v>
      </c>
      <c r="I81" s="9" t="e">
        <f t="shared" si="26"/>
        <v>#N/A</v>
      </c>
      <c r="J81" s="9" t="e">
        <f t="shared" si="27"/>
        <v>#N/A</v>
      </c>
      <c r="K81" s="9" t="e">
        <f t="shared" si="28"/>
        <v>#N/A</v>
      </c>
      <c r="L81" s="31" t="e">
        <f t="shared" si="29"/>
        <v>#N/A</v>
      </c>
      <c r="M81" s="87"/>
    </row>
    <row r="82" spans="1:13" s="5" customFormat="1" x14ac:dyDescent="0.2">
      <c r="A82" s="15" t="s">
        <v>226</v>
      </c>
      <c r="B82" s="30">
        <f>IF(Courses!$C11&lt;DATEVALUE("01/04/2020"),Courses!$J11,0)+IF(Courses!$C12&lt;DATEVALUE("01/04/2020"),Courses!$J12,0)+IF(Courses!$C13&lt;DATEVALUE("01/04/2020"),Courses!$J13,0)+IF(Courses!$C14&lt;DATEVALUE("01/04/2020"),Courses!$J14,0)+IF(Courses!$C15&lt;DATEVALUE("01/04/2020"),Courses!$J15,0)+IF(Courses!$C16&lt;DATEVALUE("01/04/2020"),Courses!$J16,0)+IF(Courses!$C17&lt;DATEVALUE("01/04/2020"),Courses!$J17,0)+IF(Courses!$C18&lt;DATEVALUE("01/04/2020"),Courses!$J18,0)+IF(Courses!$C19&lt;DATEVALUE("01/04/2020"),Courses!$J19,0)+IF(Courses!$C20&lt;DATEVALUE("01/04/2020"),Courses!$J20,0)+IF(Courses!$C21&lt;DATEVALUE("01/04/2020"),Courses!$J22,0)+IF(Courses!$C21&lt;DATEVALUE("01/04/2020"),Courses!$J22,0)+IF(Courses!$C23&lt;DATEVALUE("01/04/2020"),Courses!$J23,0)+IF(Courses!$C24&lt;DATEVALUE("01/04/2020"),Courses!$J24,0)+IF(Courses!$C25&lt;DATEVALUE("01/04/2020"),Courses!$J25,0)+IF(Courses!$C26&lt;DATEVALUE("01/04/2020"),Courses!$J26,0)+IF(Courses!$C27&lt;DATEVALUE("01/04/2020"),Courses!$J27,0)+IF(Courses!$C28&lt;DATEVALUE("01/04/2020"),Courses!$J28,0)+IF(Courses!$C29&lt;DATEVALUE("01/04/2020"),Courses!$J29,0)+IF(Courses!$C30&lt;DATEVALUE("01/04/2020"),Courses!$J30,0)+IF(Courses!$C31&lt;DATEVALUE("01/04/2020"),Courses!$J31,0)+IF(Courses!$C32&lt;DATEVALUE("01/04/2020"),Courses!$J32,0)+IF(Courses!$C33&lt;DATEVALUE("01/04/2020"),Courses!$J33,0)+IF(Courses!$C34&lt;DATEVALUE("01/04/2020"),Courses!$J34,0)+IF(Courses!$C35&lt;DATEVALUE("01/04/2020"),Courses!$J35,0)+IF(Courses!$C36&lt;DATEVALUE("01/04/2020"),Courses!$J36,0)+IF(Courses!$C37&lt;DATEVALUE("01/04/2020"),Courses!$J37,0)+IF(Courses!$C38&lt;DATEVALUE("01/04/2020"),Courses!$J38,0)+IF(Courses!$C39&lt;DATEVALUE("01/04/2020"),Courses!$J39,0)+IF(Courses!$C40&lt;DATEVALUE("01/04/2020"),Courses!$J40,0)+IF(Courses!$C41&lt;DATEVALUE("01/04/2020"),Courses!$J41,0)+IF(Courses!$C42&lt;DATEVALUE("01/04/2020"),Courses!$J42,0)+IF(Courses!$C43&lt;DATEVALUE("01/04/2020"),Courses!$J43,0)+IF(Courses!$C44&lt;DATEVALUE("01/04/2020"),Courses!$J44,0)+IF(Courses!$C45&lt;DATEVALUE("01/04/2020"),Courses!$J45,0)+IF(Courses!$C46&lt;DATEVALUE("01/04/2020"),Courses!$J46,0)</f>
        <v>0</v>
      </c>
      <c r="C82" s="26">
        <f>IF(Courses!$C11&lt;DATEVALUE("01/07/2020"),Courses!$J11,0)+IF(Courses!$C12&lt;DATEVALUE("01/07/2020"),Courses!$J12,0)+IF(Courses!$C13&lt;DATEVALUE("01/07/2020"),Courses!$J13,0)+IF(Courses!$C14&lt;DATEVALUE("01/07/2020"),Courses!$J14,0)+IF(Courses!$C15&lt;DATEVALUE("01/07/2020"),Courses!$J15,0)+IF(Courses!$C16&lt;DATEVALUE("01/07/2020"),Courses!$J16,0)+IF(Courses!$C17&lt;DATEVALUE("01/07/2020"),Courses!$J17,0)+IF(Courses!$C18&lt;DATEVALUE("01/07/2020"),Courses!$J18,0)+IF(Courses!$C19&lt;DATEVALUE("01/07/2020"),Courses!$J19,0)+IF(Courses!$C20&lt;DATEVALUE("01/07/2020"),Courses!$J20,0)+IF(Courses!$C21&lt;DATEVALUE("01/07/2020"),Courses!$J22,0)+IF(Courses!$C21&lt;DATEVALUE("01/07/2020"),Courses!$J22,0)+IF(Courses!$C23&lt;DATEVALUE("01/07/2020"),Courses!$J23,0)+IF(Courses!$C24&lt;DATEVALUE("01/07/2020"),Courses!$J24,0)+IF(Courses!$C25&lt;DATEVALUE("01/07/2020"),Courses!$J25,0)+IF(Courses!$C26&lt;DATEVALUE("01/07/2020"),Courses!$J26,0)+IF(Courses!$C27&lt;DATEVALUE("01/07/2020"),Courses!$J27,0)+IF(Courses!$C28&lt;DATEVALUE("01/07/2020"),Courses!$J28,0)+IF(Courses!$C29&lt;DATEVALUE("01/07/2020"),Courses!$J29,0)+IF(Courses!$C30&lt;DATEVALUE("01/07/2020"),Courses!$J30,0)+IF(Courses!$C31&lt;DATEVALUE("01/07/2020"),Courses!$J31,0)+IF(Courses!$C32&lt;DATEVALUE("01/07/2020"),Courses!$J32,0)+IF(Courses!$C33&lt;DATEVALUE("01/07/2020"),Courses!$J33,0)+IF(Courses!$C34&lt;DATEVALUE("01/07/2020"),Courses!$J34,0)+IF(Courses!$C35&lt;DATEVALUE("01/07/2020"),Courses!$J35,0)+IF(Courses!$C36&lt;DATEVALUE("01/07/2020"),Courses!$J36,0)+IF(Courses!$C37&lt;DATEVALUE("01/07/2020"),Courses!$J37,0)+IF(Courses!$C38&lt;DATEVALUE("01/07/2020"),Courses!$J38,0)+IF(Courses!$C39&lt;DATEVALUE("01/07/2020"),Courses!$J39,0)+IF(Courses!$C40&lt;DATEVALUE("01/07/2020"),Courses!$J40,0)+IF(Courses!$C41&lt;DATEVALUE("01/07/2020"),Courses!$J41,0)+IF(Courses!$C42&lt;DATEVALUE("01/07/2020"),Courses!$J42,0)+IF(Courses!$C43&lt;DATEVALUE("01/07/2020"),Courses!$J43,0)+IF(Courses!$C44&lt;DATEVALUE("01/07/2020"),Courses!$J44,0)+IF(Courses!$C45&lt;DATEVALUE("01/07/2020"),Courses!$J45,0)+IF(Courses!$C46&lt;DATEVALUE("01/07/2020"),Courses!$J46,0)-B82</f>
        <v>0</v>
      </c>
      <c r="D82" s="26">
        <f>IF(Courses!$C11&lt;DATEVALUE("01/10/2020"),Courses!$J11,0)+IF(Courses!$C12&lt;DATEVALUE("01/10/2020"),Courses!$J12,0)+IF(Courses!$C13&lt;DATEVALUE("01/10/2020"),Courses!$J13,0)+IF(Courses!$C14&lt;DATEVALUE("01/10/2020"),Courses!$J14,0)+IF(Courses!$C15&lt;DATEVALUE("01/10/2020"),Courses!$J15,0)+IF(Courses!$C16&lt;DATEVALUE("01/10/2020"),Courses!$J16,0)+IF(Courses!$C17&lt;DATEVALUE("01/10/2020"),Courses!$J17,0)+IF(Courses!$C18&lt;DATEVALUE("01/10/2020"),Courses!$J18,0)+IF(Courses!$C19&lt;DATEVALUE("01/10/2020"),Courses!$J19,0)+IF(Courses!$C20&lt;DATEVALUE("01/10/2020"),Courses!$J20,0)+IF(Courses!$C21&lt;DATEVALUE("01/10/2020"),Courses!$J22,0)+IF(Courses!$C21&lt;DATEVALUE("01/10/2020"),Courses!$J22,0)+IF(Courses!$C23&lt;DATEVALUE("01/10/2020"),Courses!$J23,0)+IF(Courses!$C24&lt;DATEVALUE("01/10/2020"),Courses!$J24,0)+IF(Courses!$C25&lt;DATEVALUE("01/10/2020"),Courses!$J25,0)+IF(Courses!$C26&lt;DATEVALUE("01/10/2020"),Courses!$J26,0)+IF(Courses!$C27&lt;DATEVALUE("01/10/2020"),Courses!$J27,0)+IF(Courses!$C28&lt;DATEVALUE("01/10/2020"),Courses!$J28,0)+IF(Courses!$C29&lt;DATEVALUE("01/10/2020"),Courses!$J29,0)+IF(Courses!$C30&lt;DATEVALUE("01/10/2020"),Courses!$J30,0)+IF(Courses!$C31&lt;DATEVALUE("01/10/2020"),Courses!$J31,0)+IF(Courses!$C32&lt;DATEVALUE("01/10/2020"),Courses!$J32,0)+IF(Courses!$C33&lt;DATEVALUE("01/10/2020"),Courses!$J33,0)+IF(Courses!$C34&lt;DATEVALUE("01/10/2020"),Courses!$J34,0)+IF(Courses!$C35&lt;DATEVALUE("01/10/2020"),Courses!$J35,0)+IF(Courses!$C36&lt;DATEVALUE("01/10/2020"),Courses!$J36,0)+IF(Courses!$C37&lt;DATEVALUE("01/10/2020"),Courses!$J37,0)+IF(Courses!$C38&lt;DATEVALUE("01/10/2020"),Courses!$J38,0)+IF(Courses!$C39&lt;DATEVALUE("01/10/2020"),Courses!$J39,0)+IF(Courses!$C40&lt;DATEVALUE("01/10/2020"),Courses!$J40,0)+IF(Courses!$C41&lt;DATEVALUE("01/10/2020"),Courses!$J41,0)+IF(Courses!$C42&lt;DATEVALUE("01/10/2020"),Courses!$J42,0)+IF(Courses!$C43&lt;DATEVALUE("01/10/2020"),Courses!$J43,0)+IF(Courses!$C44&lt;DATEVALUE("01/10/2020"),Courses!$J44,0)+IF(Courses!$C45&lt;DATEVALUE("01/10/2020"),Courses!$J45,0)+IF(Courses!$C46&lt;DATEVALUE("01/10/2020"),Courses!$J46,0)-C82-B82</f>
        <v>0</v>
      </c>
      <c r="E82" s="26">
        <f>IF(Courses!$C11&gt;=DATEVALUE("01/10/2020"),Courses!$J11,0)+IF(Courses!$C12&gt;=DATEVALUE("01/10/2020"),Courses!$J12,0)+IF(Courses!$C13&gt;=DATEVALUE("01/10/2020"),Courses!$J13,0)+IF(Courses!$C14&gt;=DATEVALUE("01/10/2020"),Courses!$J14,0)+IF(Courses!$C15&gt;=DATEVALUE("01/10/2020"),Courses!$J15,0)+IF(Courses!$C16&gt;=DATEVALUE("01/10/2020"),Courses!$J16,0)+IF(Courses!$C17&gt;=DATEVALUE("01/10/2020"),Courses!$J17,0)+IF(Courses!$C18&gt;=DATEVALUE("01/10/2020"),Courses!$J18,0)+IF(Courses!$C19&gt;=DATEVALUE("01/10/2020"),Courses!$J19,0)+IF(Courses!$C20&gt;=DATEVALUE("01/10/2020"),Courses!$J20,0)+IF(Courses!$C21&gt;=DATEVALUE("01/10/2020"),Courses!$J21,0)+IF(Courses!$C22&gt;=DATEVALUE("01/10/2020"),Courses!$J22,0)+IF(Courses!$C23&gt;=DATEVALUE("01/10/2020"),Courses!$J23,0)+IF(Courses!$C24&gt;=DATEVALUE("01/10/2020"),Courses!$J24,0)+IF(Courses!$C25&gt;=DATEVALUE("01/10/2020"),Courses!$J25,0)+IF(Courses!$C26&gt;=DATEVALUE("01/10/2020"),Courses!$J26,0)+IF(Courses!$C27&gt;=DATEVALUE("01/10/2020"),Courses!$J27,0)+IF(Courses!$C28&gt;=DATEVALUE("01/10/2020"),Courses!$J28,0)+IF(Courses!$C29&gt;=DATEVALUE("01/10/2020"),Courses!$J29,0)+IF(Courses!$C30&gt;=DATEVALUE("01/10/2020"),Courses!$J30,0)+IF(Courses!$C31&gt;=DATEVALUE("01/10/2020"),Courses!$J31,0)+IF(Courses!$C32&gt;=DATEVALUE("01/10/2020"),Courses!$J32,0)+IF(Courses!$C33&gt;=DATEVALUE("01/10/2020"),Courses!$J33,0)++IF(Courses!$C34&gt;=DATEVALUE("01/10/2020"),Courses!$J34,0)++IF(Courses!$C35&gt;=DATEVALUE("01/10/2020"),Courses!$J35,0)++IF(Courses!$C36&gt;=DATEVALUE("01/10/2020"),Courses!$J36,0)+IF(Courses!$C37&gt;=DATEVALUE("01/10/2020"),Courses!$J37,0)+IF(Courses!$C38&gt;=DATEVALUE("01/10/2020"),Courses!$J38,0)+IF(Courses!$C39&gt;=DATEVALUE("01/10/2020"),Courses!$J39,0)+IF(Courses!$C40&gt;=DATEVALUE("01/10/2020"),Courses!$J40,0)+IF(Courses!$C41&gt;=DATEVALUE("01/10/2020"),Courses!$J41,0)+IF(Courses!$C42&gt;=DATEVALUE("01/10/2020"),Courses!$J42,0)+IF(Courses!$C43&gt;=DATEVALUE("01/10/2020"),Courses!$J43,0)+IF(Courses!$C44&gt;=DATEVALUE("01/10/2020"),Courses!$J44,0)+IF(Courses!$C45&gt;=DATEVALUE("01/10/2020"),Courses!$J45,0)</f>
        <v>0</v>
      </c>
      <c r="F82" s="31">
        <f t="shared" si="30"/>
        <v>0</v>
      </c>
      <c r="G82" s="9"/>
      <c r="H82" s="28" t="e">
        <f t="shared" si="25"/>
        <v>#N/A</v>
      </c>
      <c r="I82" s="9" t="e">
        <f t="shared" si="26"/>
        <v>#N/A</v>
      </c>
      <c r="J82" s="9" t="e">
        <f t="shared" si="27"/>
        <v>#N/A</v>
      </c>
      <c r="K82" s="9" t="e">
        <f t="shared" si="28"/>
        <v>#N/A</v>
      </c>
      <c r="L82" s="31" t="e">
        <f t="shared" si="29"/>
        <v>#N/A</v>
      </c>
      <c r="M82" s="87"/>
    </row>
    <row r="83" spans="1:13" s="5" customFormat="1" x14ac:dyDescent="0.2">
      <c r="A83" s="15" t="s">
        <v>222</v>
      </c>
      <c r="B83" s="30">
        <f>IF(Courses!$C11&lt;DATEVALUE("01/04/2020"),Courses!$K11,0)+IF(Courses!$C12&lt;DATEVALUE("01/04/2020"),Courses!$K12,0)+IF(Courses!$C13&lt;DATEVALUE("01/04/2020"),Courses!$K13,0)+IF(Courses!$C14&lt;DATEVALUE("01/04/2020"),Courses!$K14,0)+IF(Courses!$C15&lt;DATEVALUE("01/04/2020"),Courses!$K15,0)+IF(Courses!$C16&lt;DATEVALUE("01/04/2020"),Courses!$K16,0)+IF(Courses!$C17&lt;DATEVALUE("01/04/2020"),Courses!$K17,0)+IF(Courses!$C18&lt;DATEVALUE("01/04/2020"),Courses!$K18,0)+IF(Courses!$C19&lt;DATEVALUE("01/04/2020"),Courses!$K19,0)+IF(Courses!$C20&lt;DATEVALUE("01/04/2020"),Courses!$K20,0)+IF(Courses!$C21&lt;DATEVALUE("01/04/2020"),Courses!$K21,0)+IF(Courses!$C22&lt;DATEVALUE("01/04/2020"),Courses!$K23,0)+IF(Courses!$C22&lt;DATEVALUE("01/04/2020"),Courses!$K23,0)+IF(Courses!$C24&lt;DATEVALUE("01/04/2020"),Courses!$K24,0)+IF(Courses!$C25&lt;DATEVALUE("01/04/2020"),Courses!$K25,0)+IF(Courses!$C26&lt;DATEVALUE("01/04/2020"),Courses!$K26,0)+IF(Courses!$C27&lt;DATEVALUE("01/04/2020"),Courses!$K27,0)+IF(Courses!$C28&lt;DATEVALUE("01/04/2020"),Courses!$K28,0)+IF(Courses!$C29&lt;DATEVALUE("01/04/2020"),Courses!$K29,0)+IF(Courses!$C30&lt;DATEVALUE("01/04/2020"),Courses!$K30,0)+IF(Courses!$C31&lt;DATEVALUE("01/04/2020"),Courses!$K31,0)+IF(Courses!$C32&lt;DATEVALUE("01/04/2020"),Courses!$K32,0)+IF(Courses!$C33&lt;DATEVALUE("01/04/2020"),Courses!$K33,0)+IF(Courses!$C34&lt;DATEVALUE("01/04/2020"),Courses!$K34,0)+IF(Courses!$C35&lt;DATEVALUE("01/04/2020"),Courses!$K35,0)+IF(Courses!$C36&lt;DATEVALUE("01/04/2020"),Courses!$K36,0)+IF(Courses!$C37&lt;DATEVALUE("01/04/2020"),Courses!$K37,0)+IF(Courses!$C38&lt;DATEVALUE("01/04/2020"),Courses!$K38,0)+IF(Courses!$C39&lt;DATEVALUE("01/04/2020"),Courses!$K39,0)+IF(Courses!$C40&lt;DATEVALUE("01/04/2020"),Courses!$K40,0)+IF(Courses!$C41&lt;DATEVALUE("01/04/2020"),Courses!$K41,0)+IF(Courses!$C42&lt;DATEVALUE("01/04/2020"),Courses!$K42,0)+IF(Courses!$C43&lt;DATEVALUE("01/04/2020"),Courses!$K43,0)+IF(Courses!$C44&lt;DATEVALUE("01/04/2020"),Courses!$K44,0)+IF(Courses!$C45&lt;DATEVALUE("01/04/2020"),Courses!$K45,0)</f>
        <v>0</v>
      </c>
      <c r="C83" s="26">
        <f>IF(Courses!$C11&lt;DATEVALUE("01/07/2020"),Courses!$K11,0)+IF(Courses!$C12&lt;DATEVALUE("01/07/2020"),Courses!$K12,0)+IF(Courses!$C13&lt;DATEVALUE("01/07/2020"),Courses!$K13,0)+IF(Courses!$C14&lt;DATEVALUE("01/07/2020"),Courses!$K14,0)+IF(Courses!$C15&lt;DATEVALUE("01/07/2020"),Courses!$K15,0)+IF(Courses!$C16&lt;DATEVALUE("01/07/2020"),Courses!$K16,0)+IF(Courses!$C17&lt;DATEVALUE("01/07/2020"),Courses!$K17,0)+IF(Courses!$C18&lt;DATEVALUE("01/07/2020"),Courses!$K18,0)+IF(Courses!$C19&lt;DATEVALUE("01/07/2020"),Courses!$K19,0)+IF(Courses!$C20&lt;DATEVALUE("01/07/2020"),Courses!$K20,0)+IF(Courses!$C21&lt;DATEVALUE("01/07/2020"),Courses!$K21,0)+IF(Courses!$C22&lt;DATEVALUE("01/07/2020"),Courses!$K23,0)+IF(Courses!$C22&lt;DATEVALUE("01/07/2020"),Courses!$K23,0)+IF(Courses!$C24&lt;DATEVALUE("01/07/2020"),Courses!$K24,0)+IF(Courses!$C25&lt;DATEVALUE("01/07/2020"),Courses!$K25,0)+IF(Courses!$C26&lt;DATEVALUE("01/07/2020"),Courses!$K26,0)+IF(Courses!$C27&lt;DATEVALUE("01/07/2020"),Courses!$K27,0)+IF(Courses!$C28&lt;DATEVALUE("01/07/2020"),Courses!$K28,0)+IF(Courses!$C29&lt;DATEVALUE("01/07/2020"),Courses!$K29,0)+IF(Courses!$C30&lt;DATEVALUE("01/07/2020"),Courses!$K30,0)+IF(Courses!$C31&lt;DATEVALUE("01/07/2020"),Courses!$K31,0)+IF(Courses!$C32&lt;DATEVALUE("01/07/2020"),Courses!$K32,0)+IF(Courses!$C33&lt;DATEVALUE("01/07/2020"),Courses!$K33,0)+IF(Courses!$C34&lt;DATEVALUE("01/07/2020"),Courses!$K34,0)+IF(Courses!$C35&lt;DATEVALUE("01/07/2020"),Courses!$K35,0)+IF(Courses!$C36&lt;DATEVALUE("01/07/2020"),Courses!$K36,0)+IF(Courses!$C37&lt;DATEVALUE("01/07/2020"),Courses!$K37,0)+IF(Courses!$C38&lt;DATEVALUE("01/07/2020"),Courses!$K38,0)+IF(Courses!$C39&lt;DATEVALUE("01/07/2020"),Courses!$K39,0)+IF(Courses!$C40&lt;DATEVALUE("01/07/2020"),Courses!$K40,0)+IF(Courses!$C41&lt;DATEVALUE("01/07/2020"),Courses!$K41,0)+IF(Courses!$C42&lt;DATEVALUE("01/07/2020"),Courses!$K42,0)+IF(Courses!$C43&lt;DATEVALUE("01/07/2020"),Courses!$K43,0)+IF(Courses!$C44&lt;DATEVALUE("01/07/2020"),Courses!$K44,0)+IF(Courses!$C45&lt;DATEVALUE("01/07/2020"),Courses!$K45,0)-B83</f>
        <v>0</v>
      </c>
      <c r="D83" s="26">
        <f>IF(Courses!$C11&lt;DATEVALUE("01/10/2020"),Courses!$K11,0)+IF(Courses!$C12&lt;DATEVALUE("01/10/2020"),Courses!$K12,0)+IF(Courses!$C13&lt;DATEVALUE("01/10/2020"),Courses!$K13,0)+IF(Courses!$C14&lt;DATEVALUE("01/10/2020"),Courses!$K14,0)+IF(Courses!$C15&lt;DATEVALUE("01/10/2020"),Courses!$K15,0)+IF(Courses!$C16&lt;DATEVALUE("01/10/2020"),Courses!$K16,0)+IF(Courses!$C17&lt;DATEVALUE("01/10/2020"),Courses!$K17,0)+IF(Courses!$C18&lt;DATEVALUE("01/10/2020"),Courses!$K18,0)+IF(Courses!$C19&lt;DATEVALUE("01/10/2020"),Courses!$K19,0)+IF(Courses!$C20&lt;DATEVALUE("01/10/2020"),Courses!$K20,0)+IF(Courses!$C21&lt;DATEVALUE("01/10/2020"),Courses!$K21,0)+IF(Courses!$C22&lt;DATEVALUE("01/10/2020"),Courses!$K23,0)+IF(Courses!$C22&lt;DATEVALUE("01/10/2020"),Courses!$K23,0)+IF(Courses!$C24&lt;DATEVALUE("01/10/2020"),Courses!$K24,0)+IF(Courses!$C25&lt;DATEVALUE("01/10/2020"),Courses!$K25,0)+IF(Courses!$C26&lt;DATEVALUE("01/10/2020"),Courses!$K26,0)+IF(Courses!$C27&lt;DATEVALUE("01/10/2020"),Courses!$K27,0)+IF(Courses!$C28&lt;DATEVALUE("01/10/2020"),Courses!$K28,0)+IF(Courses!$C29&lt;DATEVALUE("01/10/2020"),Courses!$K29,0)+IF(Courses!$C30&lt;DATEVALUE("01/10/2020"),Courses!$K30,0)+IF(Courses!$C31&lt;DATEVALUE("01/10/2020"),Courses!$K31,0)+IF(Courses!$C32&lt;DATEVALUE("01/10/2020"),Courses!$K32,0)+IF(Courses!$C33&lt;DATEVALUE("01/10/2020"),Courses!$K33,0)+IF(Courses!$C34&lt;DATEVALUE("01/10/2020"),Courses!$K34,0)+IF(Courses!$C35&lt;DATEVALUE("01/10/2020"),Courses!$K35,0)+IF(Courses!$C36&lt;DATEVALUE("01/10/2020"),Courses!$K36,0)+IF(Courses!$C37&lt;DATEVALUE("01/10/2020"),Courses!$K37,0)+IF(Courses!$C38&lt;DATEVALUE("01/10/2020"),Courses!$K38,0)+IF(Courses!$C39&lt;DATEVALUE("01/10/2020"),Courses!$K39,0)+IF(Courses!$C40&lt;DATEVALUE("01/10/2020"),Courses!$K40,0)+IF(Courses!$C41&lt;DATEVALUE("01/10/2020"),Courses!$K41,0)+IF(Courses!$C42&lt;DATEVALUE("01/10/2020"),Courses!$K42,0)+IF(Courses!$C43&lt;DATEVALUE("01/10/2020"),Courses!$K43,0)+IF(Courses!$C44&lt;DATEVALUE("01/10/2020"),Courses!$K44,0)+IF(Courses!$C45&lt;DATEVALUE("01/10/2020"),Courses!$K45,0)-C83-B83</f>
        <v>0</v>
      </c>
      <c r="E83" s="26">
        <f>IF(Courses!$C11&gt;=DATEVALUE("01/10/2020"),Courses!$K11,0)+IF(Courses!$C12&gt;=DATEVALUE("01/10/2020"),Courses!$K12,0)+IF(Courses!$C13&gt;=DATEVALUE("01/10/2020"),Courses!$K13,0)+IF(Courses!$C14&gt;=DATEVALUE("01/10/2020"),Courses!$K14,0)+IF(Courses!$C15&gt;=DATEVALUE("01/10/2020"),Courses!$K15,0)+IF(Courses!$C16&gt;=DATEVALUE("01/10/2020"),Courses!$K16,0)+IF(Courses!$C17&gt;=DATEVALUE("01/10/2020"),Courses!$K17,0)+IF(Courses!$C18&gt;=DATEVALUE("01/10/2020"),Courses!$K18,0)+IF(Courses!$C19&gt;=DATEVALUE("01/10/2020"),Courses!$K19,0)+IF(Courses!$C20&gt;=DATEVALUE("01/10/2020"),Courses!$K20,0)+IF(Courses!$C21&gt;=DATEVALUE("01/10/2020"),Courses!$K21,0)+IF(Courses!$C22&gt;=DATEVALUE("01/10/2020"),Courses!$K22,0)+IF(Courses!$C23&gt;=DATEVALUE("01/10/2020"),Courses!$K23,0)+IF(Courses!$C24&gt;=DATEVALUE("01/10/2020"),Courses!$K24,0)+IF(Courses!$C25&gt;=DATEVALUE("01/10/2020"),Courses!$K25,0)+IF(Courses!$C26&gt;=DATEVALUE("01/10/2020"),Courses!$K26,0)+IF(Courses!$C27&gt;=DATEVALUE("01/10/2020"),Courses!$K27,0)+IF(Courses!$C28&gt;=DATEVALUE("01/10/2020"),Courses!$K28,0)+IF(Courses!$C29&gt;=DATEVALUE("01/10/2020"),Courses!$K29,0)+IF(Courses!$C30&gt;=DATEVALUE("01/10/2020"),Courses!$K30,0)+IF(Courses!$C31&gt;=DATEVALUE("01/10/2020"),Courses!$K31,0)+IF(Courses!$C32&gt;=DATEVALUE("01/10/2020"),Courses!$K32,0)+IF(Courses!$C33&gt;=DATEVALUE("01/10/2020"),Courses!$K33,0)+IF(Courses!$C34&gt;=DATEVALUE("01/10/2020"),Courses!$K34,0)++IF(Courses!$C35&gt;=DATEVALUE("01/10/2020"),Courses!$K35,0)++IF(Courses!$C36&gt;=DATEVALUE("01/10/2020"),Courses!$K36,0)++IF(Courses!$C37&gt;=DATEVALUE("01/10/2020"),Courses!$K37,0)+IF(Courses!$C38&gt;=DATEVALUE("01/10/2020"),Courses!$K38,0)+IF(Courses!$C39&gt;=DATEVALUE("01/10/2020"),Courses!$K39,0)+IF(Courses!$C40&gt;=DATEVALUE("01/10/2020"),Courses!$K40,0)+IF(Courses!$C41&gt;=DATEVALUE("01/10/2020"),Courses!$K41,0)+IF(Courses!$C42&gt;=DATEVALUE("01/10/2020"),Courses!$K42,0)+IF(Courses!$C43&gt;=DATEVALUE("01/10/2020"),Courses!$K43,0)+IF(Courses!$C44&gt;=DATEVALUE("01/10/2020"),Courses!$K44,0)+IF(Courses!$C45&gt;=DATEVALUE("01/10/2020"),Courses!$K45,0)</f>
        <v>0</v>
      </c>
      <c r="F83" s="31">
        <f t="shared" si="30"/>
        <v>0</v>
      </c>
      <c r="G83" s="9"/>
      <c r="H83" s="28" t="e">
        <f t="shared" ref="H83:H88" si="31">B83*$K$6</f>
        <v>#N/A</v>
      </c>
      <c r="I83" s="9" t="e">
        <f t="shared" ref="I83:I88" si="32">C83*$K$6</f>
        <v>#N/A</v>
      </c>
      <c r="J83" s="9" t="e">
        <f t="shared" ref="J83:J88" si="33">D83*$K$6</f>
        <v>#N/A</v>
      </c>
      <c r="K83" s="9" t="e">
        <f t="shared" ref="K83:K88" si="34">E83*$K$6</f>
        <v>#N/A</v>
      </c>
      <c r="L83" s="31" t="e">
        <f t="shared" ref="L83:L88" si="35">SUM(H83:K83)</f>
        <v>#N/A</v>
      </c>
      <c r="M83" s="87"/>
    </row>
    <row r="84" spans="1:13" s="5" customFormat="1" x14ac:dyDescent="0.2">
      <c r="A84" s="15" t="s">
        <v>221</v>
      </c>
      <c r="B84" s="30">
        <f>IF(Courses!$C11&lt;DATEVALUE("01/04/2020"),Courses!$L11,0)+IF(Courses!$C12&lt;DATEVALUE("01/04/2020"),Courses!$L12,0)+IF(Courses!$C13&lt;DATEVALUE("01/04/2020"),Courses!$L13,0)+IF(Courses!$C14&lt;DATEVALUE("01/04/2020"),Courses!$L14,0)+IF(Courses!$C15&lt;DATEVALUE("01/04/2020"),Courses!$L15,0)+IF(Courses!$C16&lt;DATEVALUE("01/04/2020"),Courses!$L16,0)+IF(Courses!$C17&lt;DATEVALUE("01/04/2020"),Courses!$L17,0)+IF(Courses!$C18&lt;DATEVALUE("01/04/2020"),Courses!$L18,0)+IF(Courses!$C19&lt;DATEVALUE("01/04/2020"),Courses!$L19,0)+IF(Courses!$C20&lt;DATEVALUE("01/04/2020"),Courses!$L20,0)+IF(Courses!$C21&lt;DATEVALUE("01/04/2020"),Courses!$L21,0)+IF(Courses!$C22&lt;DATEVALUE("01/04/2020"),Courses!$L22,0)+IF(Courses!$C23&lt;DATEVALUE("01/04/2020"),Courses!$L24,0)+IF(Courses!$C23&lt;DATEVALUE("01/04/2020"),Courses!$L24,0)+IF(Courses!$C25&lt;DATEVALUE("01/04/2020"),Courses!$L25,0)+IF(Courses!$C26&lt;DATEVALUE("01/04/2020"),Courses!$L26,0)+IF(Courses!$C27&lt;DATEVALUE("01/04/2020"),Courses!$L27,0)+IF(Courses!$C28&lt;DATEVALUE("01/04/2020"),Courses!$L28,0)+IF(Courses!$C29&lt;DATEVALUE("01/04/2020"),Courses!$L29,0)+IF(Courses!$C30&lt;DATEVALUE("01/04/2020"),Courses!$L30,0)+IF(Courses!$C31&lt;DATEVALUE("01/04/2020"),Courses!$L31,0)+IF(Courses!$C32&lt;DATEVALUE("01/04/2020"),Courses!$L32,0)+IF(Courses!$C33&lt;DATEVALUE("01/04/2020"),Courses!$L33,0)+IF(Courses!$C34&lt;DATEVALUE("01/04/2020"),Courses!$L34,0)+IF(Courses!$C35&lt;DATEVALUE("01/04/2020"),Courses!$L35,0)+IF(Courses!$C36&lt;DATEVALUE("01/04/2020"),Courses!$L36,0)+IF(Courses!$C37&lt;DATEVALUE("01/04/2020"),Courses!$L37,0)+IF(Courses!$C38&lt;DATEVALUE("01/04/2020"),Courses!$L38,0)+IF(Courses!$C39&lt;DATEVALUE("01/04/2020"),Courses!$L39,0)+IF(Courses!$C40&lt;DATEVALUE("01/04/2020"),Courses!$L40,0)+IF(Courses!$C41&lt;DATEVALUE("01/04/2020"),Courses!$L41,0)+IF(Courses!$C42&lt;DATEVALUE("01/04/2020"),Courses!$L42,0)+IF(Courses!$C43&lt;DATEVALUE("01/04/2020"),Courses!$L43,0)+IF(Courses!$C44&lt;DATEVALUE("01/04/2020"),Courses!$L44,0)+IF(Courses!$C45&lt;DATEVALUE("01/04/2020"),Courses!$L45,0)</f>
        <v>0</v>
      </c>
      <c r="C84" s="26">
        <f>IF(Courses!$C11&lt;DATEVALUE("01/07/2020"),Courses!$L11,0)+IF(Courses!$C12&lt;DATEVALUE("01/07/2020"),Courses!$L12,0)+IF(Courses!$C13&lt;DATEVALUE("01/07/2020"),Courses!$L13,0)+IF(Courses!$C14&lt;DATEVALUE("01/07/2020"),Courses!$L14,0)+IF(Courses!$C15&lt;DATEVALUE("01/07/2020"),Courses!$L15,0)+IF(Courses!$C16&lt;DATEVALUE("01/07/2020"),Courses!$L16,0)+IF(Courses!$C17&lt;DATEVALUE("01/07/2020"),Courses!$L17,0)+IF(Courses!$C18&lt;DATEVALUE("01/07/2020"),Courses!$L18,0)+IF(Courses!$C19&lt;DATEVALUE("01/07/2020"),Courses!$L19,0)+IF(Courses!$C20&lt;DATEVALUE("01/07/2020"),Courses!$L20,0)+IF(Courses!$C21&lt;DATEVALUE("01/07/2020"),Courses!$L21,0)+IF(Courses!$C22&lt;DATEVALUE("01/07/2020"),Courses!$L22,0)+IF(Courses!$C23&lt;DATEVALUE("01/07/2020"),Courses!$L24,0)+IF(Courses!$C23&lt;DATEVALUE("01/07/2020"),Courses!$L24,0)+IF(Courses!$C25&lt;DATEVALUE("01/07/2020"),Courses!$L25,0)+IF(Courses!$C26&lt;DATEVALUE("01/07/2020"),Courses!$L26,0)+IF(Courses!$C27&lt;DATEVALUE("01/07/2020"),Courses!$L27,0)+IF(Courses!$C28&lt;DATEVALUE("01/07/2020"),Courses!$L28,0)+IF(Courses!$C29&lt;DATEVALUE("01/07/2020"),Courses!$L29,0)+IF(Courses!$C30&lt;DATEVALUE("01/07/2020"),Courses!$L30,0)+IF(Courses!$C31&lt;DATEVALUE("01/07/2020"),Courses!$L31,0)+IF(Courses!$C32&lt;DATEVALUE("01/07/2020"),Courses!$L32,0)+IF(Courses!$C33&lt;DATEVALUE("01/07/2020"),Courses!$L33,0)+IF(Courses!$C34&lt;DATEVALUE("01/07/2020"),Courses!$L34,0)+IF(Courses!$C35&lt;DATEVALUE("01/07/2020"),Courses!$L35,0)+IF(Courses!$C36&lt;DATEVALUE("01/07/2020"),Courses!$L36,0)+IF(Courses!$C37&lt;DATEVALUE("01/07/2020"),Courses!$L37,0)+IF(Courses!$C38&lt;DATEVALUE("01/07/2020"),Courses!$L38,0)+IF(Courses!$C39&lt;DATEVALUE("01/07/2020"),Courses!$L39,0)+IF(Courses!$C40&lt;DATEVALUE("01/07/2020"),Courses!$L40,0)+IF(Courses!$C41&lt;DATEVALUE("01/07/2020"),Courses!$L41,0)+IF(Courses!$C42&lt;DATEVALUE("01/07/2020"),Courses!$L42,0)+IF(Courses!$C43&lt;DATEVALUE("01/07/2020"),Courses!$L43,0)+IF(Courses!$C44&lt;DATEVALUE("01/07/2020"),Courses!$L44,0)+IF(Courses!$C45&lt;DATEVALUE("01/07/2020"),Courses!$L45,0)-B84</f>
        <v>0</v>
      </c>
      <c r="D84" s="26">
        <f>IF(Courses!$C11&lt;DATEVALUE("01/10/2020"),Courses!$L11,0)+IF(Courses!$C12&lt;DATEVALUE("01/10/2020"),Courses!$L12,0)+IF(Courses!$C13&lt;DATEVALUE("01/10/2020"),Courses!$L13,0)+IF(Courses!$C14&lt;DATEVALUE("01/10/2020"),Courses!$L14,0)+IF(Courses!$C15&lt;DATEVALUE("01/10/2020"),Courses!$L15,0)+IF(Courses!$C16&lt;DATEVALUE("01/10/2020"),Courses!$L16,0)+IF(Courses!$C17&lt;DATEVALUE("01/10/2020"),Courses!$L17,0)+IF(Courses!$C18&lt;DATEVALUE("01/10/2020"),Courses!$L18,0)+IF(Courses!$C19&lt;DATEVALUE("01/10/2020"),Courses!$L19,0)+IF(Courses!$C20&lt;DATEVALUE("01/10/2020"),Courses!$L20,0)+IF(Courses!$C21&lt;DATEVALUE("01/10/2020"),Courses!$L21,0)+IF(Courses!$C22&lt;DATEVALUE("01/10/2020"),Courses!$L22,0)+IF(Courses!$C23&lt;DATEVALUE("01/10/2020"),Courses!$L24,0)+IF(Courses!$C23&lt;DATEVALUE("01/10/2020"),Courses!$L24,0)+IF(Courses!$C25&lt;DATEVALUE("01/10/2020"),Courses!$L25,0)+IF(Courses!$C26&lt;DATEVALUE("01/10/2020"),Courses!$L26,0)+IF(Courses!$C27&lt;DATEVALUE("01/10/2020"),Courses!$L27,0)+IF(Courses!$C28&lt;DATEVALUE("01/10/2020"),Courses!$L28,0)+IF(Courses!$C29&lt;DATEVALUE("01/10/2020"),Courses!$L29,0)+IF(Courses!$C30&lt;DATEVALUE("01/10/2020"),Courses!$L30,0)+IF(Courses!$C31&lt;DATEVALUE("01/10/2020"),Courses!$L31,0)+IF(Courses!$C32&lt;DATEVALUE("01/10/2020"),Courses!$L32,0)+IF(Courses!$C33&lt;DATEVALUE("01/10/2020"),Courses!$L33,0)+IF(Courses!$C34&lt;DATEVALUE("01/10/2020"),Courses!$L34,0)+IF(Courses!$C35&lt;DATEVALUE("01/10/2020"),Courses!$L35,0)+IF(Courses!$C36&lt;DATEVALUE("01/10/2020"),Courses!$L36,0)+IF(Courses!$C37&lt;DATEVALUE("01/10/2020"),Courses!$L37,0)+IF(Courses!$C38&lt;DATEVALUE("01/10/2020"),Courses!$L38,0)+IF(Courses!$C39&lt;DATEVALUE("01/10/2020"),Courses!$L39,0)+IF(Courses!$C40&lt;DATEVALUE("01/10/2020"),Courses!$L40,0)+IF(Courses!$C41&lt;DATEVALUE("01/10/2020"),Courses!$L41,0)+IF(Courses!$C42&lt;DATEVALUE("01/10/2020"),Courses!$L42,0)+IF(Courses!$C43&lt;DATEVALUE("01/10/2020"),Courses!$L43,0)+IF(Courses!$C44&lt;DATEVALUE("01/10/2020"),Courses!$L44,0)+IF(Courses!$C45&lt;DATEVALUE("01/10/2020"),Courses!$L45,0)-C84-B84</f>
        <v>0</v>
      </c>
      <c r="E84" s="26">
        <f>IF(Courses!$C11&gt;=DATEVALUE("01/10/2020"),Courses!$L11,0)+IF(Courses!$C12&gt;=DATEVALUE("01/10/2020"),Courses!$L12,0)+IF(Courses!$C13&gt;=DATEVALUE("01/10/2020"),Courses!$L13,0)+IF(Courses!$C14&gt;=DATEVALUE("01/10/2020"),Courses!$L14,0)+IF(Courses!$C15&gt;=DATEVALUE("01/10/2020"),Courses!$L15,0)+IF(Courses!$C16&gt;=DATEVALUE("01/10/2020"),Courses!$L16,0)+IF(Courses!$C17&gt;=DATEVALUE("01/10/2020"),Courses!$L17,0)+IF(Courses!$C18&gt;=DATEVALUE("01/10/2020"),Courses!$L18,0)+IF(Courses!$C19&gt;=DATEVALUE("01/10/2020"),Courses!$L19,0)+IF(Courses!$C20&gt;=DATEVALUE("01/10/2020"),Courses!$L20,0)+IF(Courses!$C21&gt;=DATEVALUE("01/10/2020"),Courses!$L21,0)+IF(Courses!$C22&gt;=DATEVALUE("01/10/2020"),Courses!$L22,0)+IF(Courses!$C23&gt;=DATEVALUE("01/10/2020"),Courses!$L23,0)+IF(Courses!$C24&gt;=DATEVALUE("01/10/2020"),Courses!$L24,0)+IF(Courses!$C25&gt;=DATEVALUE("01/10/2020"),Courses!$L25,0)+IF(Courses!$C26&gt;=DATEVALUE("01/10/2020"),Courses!$L26,0)+IF(Courses!$C27&gt;=DATEVALUE("01/10/2020"),Courses!$L27,0)+IF(Courses!$C28&gt;=DATEVALUE("01/10/2020"),Courses!$L28,0)+IF(Courses!$C29&gt;=DATEVALUE("01/10/2020"),Courses!$L29,0)+IF(Courses!$C30&gt;=DATEVALUE("01/10/2020"),Courses!$L30,0)+IF(Courses!$C31&gt;=DATEVALUE("01/10/2020"),Courses!$L31,0)+IF(Courses!$C32&gt;=DATEVALUE("01/10/2020"),Courses!$L32,0)+IF(Courses!$C33&gt;=DATEVALUE("01/10/2020"),Courses!$L33,0)+IF(Courses!$C34&gt;=DATEVALUE("01/10/2020"),Courses!$L34,0)+IF(Courses!$C35&gt;=DATEVALUE("01/10/2020"),Courses!$L35,0)++IF(Courses!$C36&gt;=DATEVALUE("01/10/2020"),Courses!$L36,0)++IF(Courses!$C37&gt;=DATEVALUE("01/10/2020"),Courses!$L37,0)++IF(Courses!$C38&gt;=DATEVALUE("01/10/2020"),Courses!$L38,0)+IF(Courses!$C39&gt;=DATEVALUE("01/10/2020"),Courses!$L39,0)+IF(Courses!$C40&gt;=DATEVALUE("01/10/2020"),Courses!$L40,0)+IF(Courses!$C41&gt;=DATEVALUE("01/10/2020"),Courses!$L41,0)+IF(Courses!$C42&gt;=DATEVALUE("01/10/2020"),Courses!$L42,0)+IF(Courses!$C43&gt;=DATEVALUE("01/10/2020"),Courses!$L43,0)+IF(Courses!$C44&gt;=DATEVALUE("01/10/2020"),Courses!$L44,0)+IF(Courses!$C45&gt;=DATEVALUE("01/10/2020"),Courses!$L45,0)</f>
        <v>0</v>
      </c>
      <c r="F84" s="31">
        <f t="shared" si="30"/>
        <v>0</v>
      </c>
      <c r="G84" s="9"/>
      <c r="H84" s="28" t="e">
        <f t="shared" si="31"/>
        <v>#N/A</v>
      </c>
      <c r="I84" s="9" t="e">
        <f t="shared" si="32"/>
        <v>#N/A</v>
      </c>
      <c r="J84" s="9" t="e">
        <f t="shared" si="33"/>
        <v>#N/A</v>
      </c>
      <c r="K84" s="9" t="e">
        <f t="shared" si="34"/>
        <v>#N/A</v>
      </c>
      <c r="L84" s="31" t="e">
        <f t="shared" si="35"/>
        <v>#N/A</v>
      </c>
      <c r="M84" s="87"/>
    </row>
    <row r="85" spans="1:13" s="5" customFormat="1" x14ac:dyDescent="0.2">
      <c r="A85" s="15" t="s">
        <v>220</v>
      </c>
      <c r="B85" s="30">
        <f>IF(Courses!$C11&lt;DATEVALUE("01/04/2020"),Courses!$M11,0)+IF(Courses!$C12&lt;DATEVALUE("01/04/2020"),Courses!$M12,0)+IF(Courses!$C13&lt;DATEVALUE("01/04/2020"),Courses!$M13,0)+IF(Courses!$C14&lt;DATEVALUE("01/04/2020"),Courses!$M14,0)+IF(Courses!$C15&lt;DATEVALUE("01/04/2020"),Courses!$M15,0)+IF(Courses!$C16&lt;DATEVALUE("01/04/2020"),Courses!$M16,0)+IF(Courses!$C17&lt;DATEVALUE("01/04/2020"),Courses!$M17,0)+IF(Courses!$C18&lt;DATEVALUE("01/04/2020"),Courses!$M18,0)+IF(Courses!$C19&lt;DATEVALUE("01/04/2020"),Courses!$M19,0)+IF(Courses!$C20&lt;DATEVALUE("01/04/2020"),Courses!$M20,0)+IF(Courses!$C21&lt;DATEVALUE("01/04/2020"),Courses!$M21,0)+IF(Courses!$C22&lt;DATEVALUE("01/04/2020"),Courses!$M22,0)+IF(Courses!$C23&lt;DATEVALUE("01/04/2020"),Courses!$M23,0)+IF(Courses!$C24&lt;DATEVALUE("01/04/2020"),Courses!$M25,0)+IF(Courses!$C24&lt;DATEVALUE("01/04/2020"),Courses!$M25,0)+IF(Courses!$C26&lt;DATEVALUE("01/04/2020"),Courses!$M26,0)+IF(Courses!$C27&lt;DATEVALUE("01/04/2020"),Courses!$M27,0)+IF(Courses!$C28&lt;DATEVALUE("01/04/2020"),Courses!$M28,0)+IF(Courses!$C29&lt;DATEVALUE("01/04/2020"),Courses!$M29,0)+IF(Courses!$C30&lt;DATEVALUE("01/04/2020"),Courses!$M30,0)+IF(Courses!$C31&lt;DATEVALUE("01/04/2020"),Courses!$M31,0)+IF(Courses!$C32&lt;DATEVALUE("01/04/2020"),Courses!$M32,0)+IF(Courses!$C33&lt;DATEVALUE("01/04/2020"),Courses!$M33,0)+IF(Courses!$C34&lt;DATEVALUE("01/04/2020"),Courses!$M34,0)+IF(Courses!$C35&lt;DATEVALUE("01/04/2020"),Courses!$M35,0)+IF(Courses!$C36&lt;DATEVALUE("01/04/2020"),Courses!$M36,0)+IF(Courses!$C37&lt;DATEVALUE("01/04/2020"),Courses!$M37,0)+IF(Courses!$C38&lt;DATEVALUE("01/04/2020"),Courses!$M38,0)+IF(Courses!$C39&lt;DATEVALUE("01/04/2020"),Courses!$M39,0)+IF(Courses!$C40&lt;DATEVALUE("01/04/2020"),Courses!$M40,0)+IF(Courses!$C41&lt;DATEVALUE("01/04/2020"),Courses!$M41,0)+IF(Courses!$C42&lt;DATEVALUE("01/04/2020"),Courses!$M42,0)+IF(Courses!$C43&lt;DATEVALUE("01/04/2020"),Courses!$M43,0)+IF(Courses!$C44&lt;DATEVALUE("01/04/2020"),Courses!$M44,0)+IF(Courses!$C45&lt;DATEVALUE("01/04/2020"),Courses!$M45,0)</f>
        <v>0</v>
      </c>
      <c r="C85" s="26">
        <f>IF(Courses!$C11&lt;DATEVALUE("01/07/2020"),Courses!$M11,0)+IF(Courses!$C12&lt;DATEVALUE("01/07/2020"),Courses!$M12,0)+IF(Courses!$C13&lt;DATEVALUE("01/07/2020"),Courses!$M13,0)+IF(Courses!$C14&lt;DATEVALUE("01/07/2020"),Courses!$M14,0)+IF(Courses!$C15&lt;DATEVALUE("01/07/2020"),Courses!$M15,0)+IF(Courses!$C16&lt;DATEVALUE("01/07/2020"),Courses!$M16,0)+IF(Courses!$C17&lt;DATEVALUE("01/07/2020"),Courses!$M17,0)+IF(Courses!$C18&lt;DATEVALUE("01/07/2020"),Courses!$M18,0)+IF(Courses!$C19&lt;DATEVALUE("01/07/2020"),Courses!$M19,0)+IF(Courses!$C20&lt;DATEVALUE("01/07/2020"),Courses!$M20,0)+IF(Courses!$C21&lt;DATEVALUE("01/07/2020"),Courses!$M21,0)+IF(Courses!$C22&lt;DATEVALUE("01/07/2020"),Courses!$M22,0)+IF(Courses!$C23&lt;DATEVALUE("01/07/2020"),Courses!$M23,0)+IF(Courses!$C24&lt;DATEVALUE("01/07/2020"),Courses!$M25,0)+IF(Courses!$C24&lt;DATEVALUE("01/07/2020"),Courses!$M25,0)+IF(Courses!$C26&lt;DATEVALUE("01/07/2020"),Courses!$M26,0)+IF(Courses!$C27&lt;DATEVALUE("01/07/2020"),Courses!$M27,0)+IF(Courses!$C28&lt;DATEVALUE("01/07/2020"),Courses!$M28,0)+IF(Courses!$C29&lt;DATEVALUE("01/07/2020"),Courses!$M29,0)+IF(Courses!$C30&lt;DATEVALUE("01/07/2020"),Courses!$M30,0)+IF(Courses!$C31&lt;DATEVALUE("01/07/2020"),Courses!$M31,0)+IF(Courses!$C32&lt;DATEVALUE("01/07/2020"),Courses!$M32,0)+IF(Courses!$C33&lt;DATEVALUE("01/07/2020"),Courses!$M33,0)+IF(Courses!$C34&lt;DATEVALUE("01/07/2020"),Courses!$M34,0)+IF(Courses!$C35&lt;DATEVALUE("01/07/2020"),Courses!$M35,0)+IF(Courses!$C36&lt;DATEVALUE("01/07/2020"),Courses!$M36,0)+IF(Courses!$C37&lt;DATEVALUE("01/07/2020"),Courses!$M37,0)+IF(Courses!$C38&lt;DATEVALUE("01/07/2020"),Courses!$M38,0)+IF(Courses!$C39&lt;DATEVALUE("01/07/2020"),Courses!$M39,0)+IF(Courses!$C40&lt;DATEVALUE("01/07/2020"),Courses!$M40,0)+IF(Courses!$C41&lt;DATEVALUE("01/07/2020"),Courses!$M41,0)+IF(Courses!$C42&lt;DATEVALUE("01/07/2020"),Courses!$M42,0)+IF(Courses!$C43&lt;DATEVALUE("01/07/2020"),Courses!$M43,0)+IF(Courses!$C44&lt;DATEVALUE("01/07/2020"),Courses!$M44,0)+IF(Courses!$C45&lt;DATEVALUE("01/07/2020"),Courses!$M45,0)-B85</f>
        <v>0</v>
      </c>
      <c r="D85" s="26">
        <f>IF(Courses!$C11&lt;DATEVALUE("01/10/2020"),Courses!$M11,0)+IF(Courses!$C12&lt;DATEVALUE("01/10/2020"),Courses!$M12,0)+IF(Courses!$C13&lt;DATEVALUE("01/10/2020"),Courses!$M13,0)+IF(Courses!$C14&lt;DATEVALUE("01/10/2020"),Courses!$M14,0)+IF(Courses!$C15&lt;DATEVALUE("01/10/2020"),Courses!$M15,0)+IF(Courses!$C16&lt;DATEVALUE("01/10/2020"),Courses!$M16,0)+IF(Courses!$C17&lt;DATEVALUE("01/10/2020"),Courses!$M17,0)+IF(Courses!$C18&lt;DATEVALUE("01/10/2020"),Courses!$M18,0)+IF(Courses!$C19&lt;DATEVALUE("01/10/2020"),Courses!$M19,0)+IF(Courses!$C20&lt;DATEVALUE("01/10/2020"),Courses!$M20,0)+IF(Courses!$C21&lt;DATEVALUE("01/10/2020"),Courses!$M21,0)+IF(Courses!$C22&lt;DATEVALUE("01/10/2020"),Courses!$M22,0)+IF(Courses!$C23&lt;DATEVALUE("01/10/2020"),Courses!$M23,0)+IF(Courses!$C24&lt;DATEVALUE("01/10/2020"),Courses!$M25,0)+IF(Courses!$C24&lt;DATEVALUE("01/10/2020"),Courses!$M25,0)+IF(Courses!$C26&lt;DATEVALUE("01/10/2020"),Courses!$M26,0)+IF(Courses!$C27&lt;DATEVALUE("01/10/2020"),Courses!$M27,0)+IF(Courses!$C28&lt;DATEVALUE("01/10/2020"),Courses!$M28,0)+IF(Courses!$C29&lt;DATEVALUE("01/10/2020"),Courses!$M29,0)+IF(Courses!$C30&lt;DATEVALUE("01/10/2020"),Courses!$M30,0)+IF(Courses!$C31&lt;DATEVALUE("01/10/2020"),Courses!$M31,0)+IF(Courses!$C32&lt;DATEVALUE("01/10/2020"),Courses!$M32,0)+IF(Courses!$C33&lt;DATEVALUE("01/10/2020"),Courses!$M33,0)+IF(Courses!$C34&lt;DATEVALUE("01/10/2020"),Courses!$M34,0)+IF(Courses!$C35&lt;DATEVALUE("01/10/2020"),Courses!$M35,0)+IF(Courses!$C36&lt;DATEVALUE("01/10/2020"),Courses!$M36,0)+IF(Courses!$C37&lt;DATEVALUE("01/10/2020"),Courses!$M37,0)+IF(Courses!$C38&lt;DATEVALUE("01/10/2020"),Courses!$M38,0)+IF(Courses!$C39&lt;DATEVALUE("01/10/2020"),Courses!$M39,0)+IF(Courses!$C40&lt;DATEVALUE("01/10/2020"),Courses!$M40,0)+IF(Courses!$C41&lt;DATEVALUE("01/10/2020"),Courses!$M41,0)+IF(Courses!$C42&lt;DATEVALUE("01/10/2020"),Courses!$M42,0)+IF(Courses!$C43&lt;DATEVALUE("01/10/2020"),Courses!$M43,0)+IF(Courses!$C44&lt;DATEVALUE("01/10/2020"),Courses!$M44,0)+IF(Courses!$C45&lt;DATEVALUE("01/10/2020"),Courses!$M45,0)-C85-B85</f>
        <v>0</v>
      </c>
      <c r="E85" s="26">
        <f>IF(Courses!$C11&gt;=DATEVALUE("01/10/2020"),Courses!$M11,0)+IF(Courses!$C12&gt;=DATEVALUE("01/10/2020"),Courses!$M12,0)+IF(Courses!$C13&gt;=DATEVALUE("01/10/2020"),Courses!$M13,0)+IF(Courses!$C14&gt;=DATEVALUE("01/10/2020"),Courses!$M14,0)+IF(Courses!$C15&gt;=DATEVALUE("01/10/2020"),Courses!$M15,0)+IF(Courses!$C16&gt;=DATEVALUE("01/10/2020"),Courses!$M16,0)+IF(Courses!$C17&gt;=DATEVALUE("01/10/2020"),Courses!$M17,0)+IF(Courses!$C18&gt;=DATEVALUE("01/10/2020"),Courses!$M18,0)+IF(Courses!$C19&gt;=DATEVALUE("01/10/2020"),Courses!$M19,0)+IF(Courses!$C20&gt;=DATEVALUE("01/10/2020"),Courses!$M20,0)+IF(Courses!$C21&gt;=DATEVALUE("01/10/2020"),Courses!$M21,0)+IF(Courses!$C22&gt;=DATEVALUE("01/10/2020"),Courses!$M22,0)+IF(Courses!$C23&gt;=DATEVALUE("01/10/2020"),Courses!$M23,0)+IF(Courses!$C24&gt;=DATEVALUE("01/10/2020"),Courses!$M24,0)+IF(Courses!$C25&gt;=DATEVALUE("01/10/2020"),Courses!$M25,0)+IF(Courses!$C26&gt;=DATEVALUE("01/10/2020"),Courses!$M26,0)+IF(Courses!$C27&gt;=DATEVALUE("01/10/2020"),Courses!$M27,0)+IF(Courses!$C28&gt;=DATEVALUE("01/10/2020"),Courses!$M28,0)+IF(Courses!$C29&gt;=DATEVALUE("01/10/2020"),Courses!$M29,0)+IF(Courses!$C30&gt;=DATEVALUE("01/10/2020"),Courses!$M30,0)+IF(Courses!$C31&gt;=DATEVALUE("01/10/2020"),Courses!$M31,0)+IF(Courses!$C32&gt;=DATEVALUE("01/10/2020"),Courses!$M32,0)+IF(Courses!$C33&gt;=DATEVALUE("01/10/2020"),Courses!$M33,0)+IF(Courses!$C34&gt;=DATEVALUE("01/10/2020"),Courses!$M34,0)+IF(Courses!$C35&gt;=DATEVALUE("01/10/2020"),Courses!$M35,0)+IF(Courses!$C36&gt;=DATEVALUE("01/10/2020"),Courses!$M36,0)++IF(Courses!$C37&gt;=DATEVALUE("01/10/2020"),Courses!$M37,0)++IF(Courses!$C38&gt;=DATEVALUE("01/10/2020"),Courses!$M38,0)++IF(Courses!$C39&gt;=DATEVALUE("01/10/2020"),Courses!$M39,0)+IF(Courses!$C40&gt;=DATEVALUE("01/10/2020"),Courses!$M40,0)+IF(Courses!$C41&gt;=DATEVALUE("01/10/2020"),Courses!$M41,0)+IF(Courses!$C42&gt;=DATEVALUE("01/10/2020"),Courses!$M42,0)+IF(Courses!$C43&gt;=DATEVALUE("01/10/2020"),Courses!$M43,0)+IF(Courses!$C44&gt;=DATEVALUE("01/10/2020"),Courses!$M44,0)+IF(Courses!$C45&gt;=DATEVALUE("01/10/2020"),Courses!$M45,0)</f>
        <v>0</v>
      </c>
      <c r="F85" s="31">
        <f t="shared" si="30"/>
        <v>0</v>
      </c>
      <c r="G85" s="9"/>
      <c r="H85" s="28" t="e">
        <f t="shared" si="31"/>
        <v>#N/A</v>
      </c>
      <c r="I85" s="9" t="e">
        <f t="shared" si="32"/>
        <v>#N/A</v>
      </c>
      <c r="J85" s="9" t="e">
        <f t="shared" si="33"/>
        <v>#N/A</v>
      </c>
      <c r="K85" s="9" t="e">
        <f t="shared" si="34"/>
        <v>#N/A</v>
      </c>
      <c r="L85" s="31" t="e">
        <f t="shared" si="35"/>
        <v>#N/A</v>
      </c>
      <c r="M85" s="87"/>
    </row>
    <row r="86" spans="1:13" s="5" customFormat="1" x14ac:dyDescent="0.2">
      <c r="A86" s="68" t="s">
        <v>246</v>
      </c>
      <c r="B86" s="30">
        <f>IF(Courses!$C11&lt;DATEVALUE("01/04/2020"),Courses!$N11,0)+IF(Courses!$C12&lt;DATEVALUE("01/04/2020"),Courses!$N12,0)+IF(Courses!$C13&lt;DATEVALUE("01/04/2020"),Courses!$N13,0)+IF(Courses!$C14&lt;DATEVALUE("01/04/2020"),Courses!$N14,0)+IF(Courses!$C15&lt;DATEVALUE("01/04/2020"),Courses!$N15,0)+IF(Courses!$C16&lt;DATEVALUE("01/04/2020"),Courses!$N16,0)+IF(Courses!$C17&lt;DATEVALUE("01/04/2020"),Courses!$N17,0)+IF(Courses!$C18&lt;DATEVALUE("01/04/2020"),Courses!$N18,0)+IF(Courses!$C19&lt;DATEVALUE("01/04/2020"),Courses!$N19,0)+IF(Courses!$C20&lt;DATEVALUE("01/04/2020"),Courses!$N20,0)+IF(Courses!$C21&lt;DATEVALUE("01/04/2020"),Courses!$N21,0)+IF(Courses!$C22&lt;DATEVALUE("01/04/2020"),Courses!$N22,0)+IF(Courses!$C23&lt;DATEVALUE("01/04/2020"),Courses!$N23,0)+IF(Courses!$C24&lt;DATEVALUE("01/04/2020"),Courses!$N24,0)+IF(Courses!$C25&lt;DATEVALUE("01/04/2020"),Courses!$N26,0)+IF(Courses!$C25&lt;DATEVALUE("01/04/2020"),Courses!$N26,0)+IF(Courses!$C27&lt;DATEVALUE("01/04/2020"),Courses!$N27,0)+IF(Courses!$C28&lt;DATEVALUE("01/04/2020"),Courses!$N28,0)+IF(Courses!$C29&lt;DATEVALUE("01/04/2020"),Courses!$N29,0)+IF(Courses!$C30&lt;DATEVALUE("01/04/2020"),Courses!$N30,0)+IF(Courses!$C31&lt;DATEVALUE("01/04/2020"),Courses!$N31,0)+IF(Courses!$C32&lt;DATEVALUE("01/04/2020"),Courses!$N32,0)+IF(Courses!$C33&lt;DATEVALUE("01/04/2020"),Courses!$N33,0)+IF(Courses!$C34&lt;DATEVALUE("01/04/2020"),Courses!$N34,0)+IF(Courses!$C35&lt;DATEVALUE("01/04/2020"),Courses!$N35,0)+IF(Courses!$C36&lt;DATEVALUE("01/04/2020"),Courses!$N36,0)+IF(Courses!$C37&lt;DATEVALUE("01/04/2020"),Courses!$N37,0)+IF(Courses!$C38&lt;DATEVALUE("01/04/2020"),Courses!$N38,0)+IF(Courses!$C39&lt;DATEVALUE("01/04/2020"),Courses!$N39,0)+IF(Courses!$C40&lt;DATEVALUE("01/04/2020"),Courses!$N40,0)+IF(Courses!$C41&lt;DATEVALUE("01/04/2020"),Courses!$N41,0)+IF(Courses!$C42&lt;DATEVALUE("01/04/2020"),Courses!$N42,0)+IF(Courses!$C43&lt;DATEVALUE("01/04/2020"),Courses!$N43,0)+IF(Courses!$C44&lt;DATEVALUE("01/04/2020"),Courses!$N44,0)+IF(Courses!$C45&lt;DATEVALUE("01/04/2020"),Courses!$N45,0)</f>
        <v>0</v>
      </c>
      <c r="C86" s="26">
        <f>IF(Courses!$C11&lt;DATEVALUE("01/07/2020"),Courses!$N11,0)+IF(Courses!$C12&lt;DATEVALUE("01/07/2020"),Courses!$N12,0)+IF(Courses!$C13&lt;DATEVALUE("01/07/2020"),Courses!$N13,0)+IF(Courses!$C14&lt;DATEVALUE("01/07/2020"),Courses!$N14,0)+IF(Courses!$C15&lt;DATEVALUE("01/07/2020"),Courses!$N15,0)+IF(Courses!$C16&lt;DATEVALUE("01/07/2020"),Courses!$N16,0)+IF(Courses!$C17&lt;DATEVALUE("01/07/2020"),Courses!$N17,0)+IF(Courses!$C18&lt;DATEVALUE("01/07/2020"),Courses!$N18,0)+IF(Courses!$C19&lt;DATEVALUE("01/07/2020"),Courses!$N19,0)+IF(Courses!$C20&lt;DATEVALUE("01/07/2020"),Courses!$N20,0)+IF(Courses!$C21&lt;DATEVALUE("01/07/2020"),Courses!$N21,0)+IF(Courses!$C22&lt;DATEVALUE("01/07/2020"),Courses!$N22,0)+IF(Courses!$C23&lt;DATEVALUE("01/07/2020"),Courses!$N23,0)+IF(Courses!$C24&lt;DATEVALUE("01/07/2020"),Courses!$N24,0)+IF(Courses!$C25&lt;DATEVALUE("01/07/2020"),Courses!$N26,0)+IF(Courses!$C25&lt;DATEVALUE("01/07/2020"),Courses!$N26,0)+IF(Courses!$C27&lt;DATEVALUE("01/07/2020"),Courses!$N27,0)+IF(Courses!$C28&lt;DATEVALUE("01/07/2020"),Courses!$N28,0)+IF(Courses!$C29&lt;DATEVALUE("01/07/2020"),Courses!$N29,0)+IF(Courses!$C30&lt;DATEVALUE("01/07/2020"),Courses!$N30,0)+IF(Courses!$C31&lt;DATEVALUE("01/07/2020"),Courses!$N31,0)+IF(Courses!$C32&lt;DATEVALUE("01/07/2020"),Courses!$N32,0)+IF(Courses!$C33&lt;DATEVALUE("01/07/2020"),Courses!$N33,0)+IF(Courses!$C34&lt;DATEVALUE("01/07/2020"),Courses!$N34,0)+IF(Courses!$C35&lt;DATEVALUE("01/07/2020"),Courses!$N35,0)+IF(Courses!$C36&lt;DATEVALUE("01/07/2020"),Courses!$N36,0)+IF(Courses!$C37&lt;DATEVALUE("01/07/2020"),Courses!$N37,0)+IF(Courses!$C38&lt;DATEVALUE("01/07/2020"),Courses!$N38,0)+IF(Courses!$C39&lt;DATEVALUE("01/07/2020"),Courses!$N39,0)+IF(Courses!$C40&lt;DATEVALUE("01/07/2020"),Courses!$N40,0)+IF(Courses!$C41&lt;DATEVALUE("01/07/2020"),Courses!$N41,0)+IF(Courses!$C42&lt;DATEVALUE("01/07/2020"),Courses!$N42,0)+IF(Courses!$C43&lt;DATEVALUE("01/07/2020"),Courses!$N43,0)+IF(Courses!$C44&lt;DATEVALUE("01/07/2020"),Courses!$N44,0)+IF(Courses!$C45&lt;DATEVALUE("01/07/2020"),Courses!$N45,0)-B86</f>
        <v>0</v>
      </c>
      <c r="D86" s="26">
        <f>IF(Courses!$C11&lt;DATEVALUE("01/10/2020"),Courses!$N11,0)+IF(Courses!$C12&lt;DATEVALUE("01/10/2020"),Courses!$N12,0)+IF(Courses!$C13&lt;DATEVALUE("01/10/2020"),Courses!$N13,0)+IF(Courses!$C14&lt;DATEVALUE("01/10/2020"),Courses!$N14,0)+IF(Courses!$C15&lt;DATEVALUE("01/10/2020"),Courses!$N15,0)+IF(Courses!$C16&lt;DATEVALUE("01/10/2020"),Courses!$N16,0)+IF(Courses!$C17&lt;DATEVALUE("01/10/2020"),Courses!$N17,0)+IF(Courses!$C18&lt;DATEVALUE("01/10/2020"),Courses!$N18,0)+IF(Courses!$C19&lt;DATEVALUE("01/10/2020"),Courses!$N19,0)+IF(Courses!$C20&lt;DATEVALUE("01/10/2020"),Courses!$N20,0)+IF(Courses!$C21&lt;DATEVALUE("01/10/2020"),Courses!$N21,0)+IF(Courses!$C22&lt;DATEVALUE("01/10/2020"),Courses!$N22,0)+IF(Courses!$C23&lt;DATEVALUE("01/10/2020"),Courses!$N23,0)+IF(Courses!$C24&lt;DATEVALUE("01/10/2020"),Courses!$N24,0)+IF(Courses!$C25&lt;DATEVALUE("01/10/2020"),Courses!$N26,0)+IF(Courses!$C25&lt;DATEVALUE("01/10/2020"),Courses!$N26,0)+IF(Courses!$C27&lt;DATEVALUE("01/10/2020"),Courses!$N27,0)+IF(Courses!$C28&lt;DATEVALUE("01/10/2020"),Courses!$N28,0)+IF(Courses!$C29&lt;DATEVALUE("01/10/2020"),Courses!$N29,0)+IF(Courses!$C30&lt;DATEVALUE("01/10/2020"),Courses!$N30,0)+IF(Courses!$C31&lt;DATEVALUE("01/10/2020"),Courses!$N31,0)+IF(Courses!$C32&lt;DATEVALUE("01/10/2020"),Courses!$N32,0)+IF(Courses!$C33&lt;DATEVALUE("01/10/2020"),Courses!$N33,0)+IF(Courses!$C34&lt;DATEVALUE("01/10/2020"),Courses!$N34,0)+IF(Courses!$C35&lt;DATEVALUE("01/10/2020"),Courses!$N35,0)+IF(Courses!$C36&lt;DATEVALUE("01/10/2020"),Courses!$N36,0)+IF(Courses!$C37&lt;DATEVALUE("01/10/2020"),Courses!$N37,0)+IF(Courses!$C38&lt;DATEVALUE("01/10/2020"),Courses!$N38,0)+IF(Courses!$C39&lt;DATEVALUE("01/10/2020"),Courses!$N39,0)+IF(Courses!$C40&lt;DATEVALUE("01/10/2020"),Courses!$N40,0)+IF(Courses!$C41&lt;DATEVALUE("01/10/2020"),Courses!$N41,0)+IF(Courses!$C42&lt;DATEVALUE("01/10/2020"),Courses!$N42,0)+IF(Courses!$C43&lt;DATEVALUE("01/10/2020"),Courses!$N43,0)+IF(Courses!$C44&lt;DATEVALUE("01/10/2020"),Courses!$N44,0)+IF(Courses!$C45&lt;DATEVALUE("01/10/2020"),Courses!$N45,0)-C86-B86</f>
        <v>0</v>
      </c>
      <c r="E86" s="26">
        <f>IF(Courses!$C11&gt;=DATEVALUE("01/10/2020"),Courses!$N11,0)+IF(Courses!$C12&gt;=DATEVALUE("01/10/2020"),Courses!$N12,0)+IF(Courses!$C13&gt;=DATEVALUE("01/10/2020"),Courses!$N13,0)+IF(Courses!$C14&gt;=DATEVALUE("01/10/2020"),Courses!$N14,0)+IF(Courses!$C15&gt;=DATEVALUE("01/10/2020"),Courses!$N15,0)+IF(Courses!$C16&gt;=DATEVALUE("01/10/2020"),Courses!$N16,0)+IF(Courses!$C17&gt;=DATEVALUE("01/10/2020"),Courses!$N17,0)+IF(Courses!$C18&gt;=DATEVALUE("01/10/2020"),Courses!$N18,0)+IF(Courses!$C19&gt;=DATEVALUE("01/10/2020"),Courses!$N19,0)+IF(Courses!$C20&gt;=DATEVALUE("01/10/2020"),Courses!$N20,0)+IF(Courses!$C21&gt;=DATEVALUE("01/10/2020"),Courses!$N21,0)+IF(Courses!$C22&gt;=DATEVALUE("01/10/2020"),Courses!$N22,0)+IF(Courses!$C23&gt;=DATEVALUE("01/10/2020"),Courses!$N23,0)+IF(Courses!$C24&gt;=DATEVALUE("01/10/2020"),Courses!$N24,0)+IF(Courses!$C25&gt;=DATEVALUE("01/10/2020"),Courses!$N25,0)+IF(Courses!$C26&gt;=DATEVALUE("01/10/2020"),Courses!$N26,0)+IF(Courses!$C27&gt;=DATEVALUE("01/10/2020"),Courses!$N27,0)+IF(Courses!$C28&gt;=DATEVALUE("01/10/2020"),Courses!$N28,0)+IF(Courses!$C29&gt;=DATEVALUE("01/10/2020"),Courses!$N29,0)+IF(Courses!$C30&gt;=DATEVALUE("01/10/2020"),Courses!$N30,0)+IF(Courses!$C31&gt;=DATEVALUE("01/10/2020"),Courses!$N31,0)+IF(Courses!$C32&gt;=DATEVALUE("01/10/2020"),Courses!$N32,0)+IF(Courses!$C33&gt;=DATEVALUE("01/10/2020"),Courses!$N33,0)+IF(Courses!$C34&gt;=DATEVALUE("01/10/2020"),Courses!$N34,0)+IF(Courses!$C35&gt;=DATEVALUE("01/10/2020"),Courses!$N35,0)+IF(Courses!$C36&gt;=DATEVALUE("01/10/2020"),Courses!$N36,0)+IF(Courses!$C37&gt;=DATEVALUE("01/10/2020"),Courses!$N37,0)++IF(Courses!$C38&gt;=DATEVALUE("01/10/2020"),Courses!$N38,0)++IF(Courses!$C39&gt;=DATEVALUE("01/10/2020"),Courses!$N39,0)++IF(Courses!$C40&gt;=DATEVALUE("01/10/2020"),Courses!$N40,0)+IF(Courses!$C41&gt;=DATEVALUE("01/10/2020"),Courses!$N41,0)+IF(Courses!$C42&gt;=DATEVALUE("01/10/2020"),Courses!$N42,0)+IF(Courses!$C43&gt;=DATEVALUE("01/10/2020"),Courses!$N43,0)+IF(Courses!$C44&gt;=DATEVALUE("01/10/2020"),Courses!$N44,0)+IF(Courses!$C45&gt;=DATEVALUE("01/10/2020"),Courses!$N45,0)</f>
        <v>0</v>
      </c>
      <c r="F86" s="31">
        <f t="shared" si="30"/>
        <v>0</v>
      </c>
      <c r="G86" s="9"/>
      <c r="H86" s="28" t="e">
        <f t="shared" si="31"/>
        <v>#N/A</v>
      </c>
      <c r="I86" s="9" t="e">
        <f t="shared" si="32"/>
        <v>#N/A</v>
      </c>
      <c r="J86" s="9" t="e">
        <f t="shared" si="33"/>
        <v>#N/A</v>
      </c>
      <c r="K86" s="9" t="e">
        <f t="shared" si="34"/>
        <v>#N/A</v>
      </c>
      <c r="L86" s="31" t="e">
        <f t="shared" si="35"/>
        <v>#N/A</v>
      </c>
      <c r="M86" s="87"/>
    </row>
    <row r="87" spans="1:13" s="5" customFormat="1" x14ac:dyDescent="0.2">
      <c r="A87" s="15" t="s">
        <v>148</v>
      </c>
      <c r="B87" s="30">
        <f>IF(Courses!$C11&lt;DATEVALUE("01/04/2020"),Courses!$O11,0)+IF(Courses!$C12&lt;DATEVALUE("01/04/2020"),Courses!$O12,0)+IF(Courses!$C13&lt;DATEVALUE("01/04/2020"),Courses!$O13,0)+IF(Courses!$C14&lt;DATEVALUE("01/04/2020"),Courses!$O14,0)+IF(Courses!$C15&lt;DATEVALUE("01/04/2020"),Courses!$O15,0)+IF(Courses!$C16&lt;DATEVALUE("01/04/2020"),Courses!$O16,0)+IF(Courses!$C17&lt;DATEVALUE("01/04/2020"),Courses!$O17,0)+IF(Courses!$C18&lt;DATEVALUE("01/04/2020"),Courses!$O18,0)+IF(Courses!$C19&lt;DATEVALUE("01/04/2020"),Courses!$O19,0)+IF(Courses!$C20&lt;DATEVALUE("01/04/2020"),Courses!$O20,0)+IF(Courses!$C21&lt;DATEVALUE("01/04/2020"),Courses!$O21,0)+IF(Courses!$C22&lt;DATEVALUE("01/04/2020"),Courses!$O22,0)+IF(Courses!$C23&lt;DATEVALUE("01/04/2020"),Courses!$O23,0)+IF(Courses!$C24&lt;DATEVALUE("01/04/2020"),Courses!$O24,0)+IF(Courses!$C25&lt;DATEVALUE("01/04/2020"),Courses!$O25,0)+IF(Courses!$C26&lt;DATEVALUE("01/04/2020"),Courses!$O27,0)+IF(Courses!$C26&lt;DATEVALUE("01/04/2020"),Courses!$O27,0)+IF(Courses!$C28&lt;DATEVALUE("01/04/2020"),Courses!$O28,0)+IF(Courses!$C29&lt;DATEVALUE("01/04/2020"),Courses!$O29,0)+IF(Courses!$C30&lt;DATEVALUE("01/04/2020"),Courses!$O30,0)+IF(Courses!$C31&lt;DATEVALUE("01/04/2020"),Courses!$O31,0)+IF(Courses!$C32&lt;DATEVALUE("01/04/2020"),Courses!$O32,0)+IF(Courses!$C33&lt;DATEVALUE("01/04/2020"),Courses!$O33,0)+IF(Courses!$C34&lt;DATEVALUE("01/04/2020"),Courses!$O34,0)+IF(Courses!$C35&lt;DATEVALUE("01/04/2020"),Courses!$O35,0)+IF(Courses!$C36&lt;DATEVALUE("01/04/2020"),Courses!$O36,0)+IF(Courses!$C37&lt;DATEVALUE("01/04/2020"),Courses!$O37,0)+IF(Courses!$C38&lt;DATEVALUE("01/04/2020"),Courses!$O38,0)+IF(Courses!$C39&lt;DATEVALUE("01/04/2020"),Courses!$O39,0)+IF(Courses!$C40&lt;DATEVALUE("01/04/2020"),Courses!$O40,0)+IF(Courses!$C41&lt;DATEVALUE("01/04/2020"),Courses!$O41,0)+IF(Courses!$C42&lt;DATEVALUE("01/04/2020"),Courses!$O42,0)+IF(Courses!$C43&lt;DATEVALUE("01/04/2020"),Courses!$O43,0)+IF(Courses!$C44&lt;DATEVALUE("01/04/2020"),Courses!$O44,0)+IF(Courses!$C45&lt;DATEVALUE("01/04/2020"),Courses!$O45,0)</f>
        <v>0</v>
      </c>
      <c r="C87" s="26">
        <f>IF(Courses!$C11&lt;DATEVALUE("01/07/2020"),Courses!$O11,0)+IF(Courses!$C12&lt;DATEVALUE("01/07/2020"),Courses!$O12,0)+IF(Courses!$C13&lt;DATEVALUE("01/07/2020"),Courses!$O13,0)+IF(Courses!$C14&lt;DATEVALUE("01/07/2020"),Courses!$O14,0)+IF(Courses!$C15&lt;DATEVALUE("01/07/2020"),Courses!$O15,0)+IF(Courses!$C16&lt;DATEVALUE("01/07/2020"),Courses!$O16,0)+IF(Courses!$C17&lt;DATEVALUE("01/07/2020"),Courses!$O17,0)+IF(Courses!$C18&lt;DATEVALUE("01/07/2020"),Courses!$O18,0)+IF(Courses!$C19&lt;DATEVALUE("01/07/2020"),Courses!$O19,0)+IF(Courses!$C20&lt;DATEVALUE("01/07/2020"),Courses!$O20,0)+IF(Courses!$C21&lt;DATEVALUE("01/07/2020"),Courses!$O21,0)+IF(Courses!$C22&lt;DATEVALUE("01/07/2020"),Courses!$O22,0)+IF(Courses!$C23&lt;DATEVALUE("01/07/2020"),Courses!$O23,0)+IF(Courses!$C24&lt;DATEVALUE("01/07/2020"),Courses!$O24,0)+IF(Courses!$C25&lt;DATEVALUE("01/07/2020"),Courses!$O25,0)+IF(Courses!$C26&lt;DATEVALUE("01/07/2020"),Courses!$O27,0)+IF(Courses!$C26&lt;DATEVALUE("01/07/2020"),Courses!$O27,0)+IF(Courses!$C28&lt;DATEVALUE("01/07/2020"),Courses!$O28,0)+IF(Courses!$C29&lt;DATEVALUE("01/07/2020"),Courses!$O29,0)+IF(Courses!$C30&lt;DATEVALUE("01/07/2020"),Courses!$O30,0)+IF(Courses!$C31&lt;DATEVALUE("01/07/2020"),Courses!$O31,0)+IF(Courses!$C32&lt;DATEVALUE("01/07/2020"),Courses!$O32,0)+IF(Courses!$C33&lt;DATEVALUE("01/07/2020"),Courses!$O33,0)+IF(Courses!$C34&lt;DATEVALUE("01/07/2020"),Courses!$O34,0)+IF(Courses!$C35&lt;DATEVALUE("01/07/2020"),Courses!$O35,0)+IF(Courses!$C36&lt;DATEVALUE("01/07/2020"),Courses!$O36,0)+IF(Courses!$C37&lt;DATEVALUE("01/07/2020"),Courses!$O37,0)+IF(Courses!$C38&lt;DATEVALUE("01/07/2020"),Courses!$O38,0)+IF(Courses!$C39&lt;DATEVALUE("01/07/2020"),Courses!$O39,0)+IF(Courses!$C40&lt;DATEVALUE("01/07/2020"),Courses!$O40,0)+IF(Courses!$C41&lt;DATEVALUE("01/07/2020"),Courses!$O41,0)+IF(Courses!$C42&lt;DATEVALUE("01/07/2020"),Courses!$O42,0)+IF(Courses!$C43&lt;DATEVALUE("01/07/2020"),Courses!$O43,0)+IF(Courses!$C44&lt;DATEVALUE("01/07/2020"),Courses!$O44,0)+IF(Courses!$C45&lt;DATEVALUE("01/07/2020"),Courses!$O45,0)-B87</f>
        <v>0</v>
      </c>
      <c r="D87" s="26">
        <f>IF(Courses!$C11&lt;DATEVALUE("01/10/2020"),Courses!$O11,0)+IF(Courses!$C12&lt;DATEVALUE("01/10/2020"),Courses!$O12,0)+IF(Courses!$C13&lt;DATEVALUE("01/10/2020"),Courses!$O13,0)+IF(Courses!$C14&lt;DATEVALUE("01/10/2020"),Courses!$O14,0)+IF(Courses!$C15&lt;DATEVALUE("01/10/2020"),Courses!$O15,0)+IF(Courses!$C16&lt;DATEVALUE("01/10/2020"),Courses!$O16,0)+IF(Courses!$C17&lt;DATEVALUE("01/10/2020"),Courses!$O17,0)+IF(Courses!$C18&lt;DATEVALUE("01/10/2020"),Courses!$O18,0)+IF(Courses!$C19&lt;DATEVALUE("01/10/2020"),Courses!$O19,0)+IF(Courses!$C20&lt;DATEVALUE("01/10/2020"),Courses!$O20,0)+IF(Courses!$C21&lt;DATEVALUE("01/10/2020"),Courses!$O21,0)+IF(Courses!$C22&lt;DATEVALUE("01/10/2020"),Courses!$O22,0)+IF(Courses!$C23&lt;DATEVALUE("01/10/2020"),Courses!$O23,0)+IF(Courses!$C24&lt;DATEVALUE("01/10/2020"),Courses!$O24,0)+IF(Courses!$C25&lt;DATEVALUE("01/10/2020"),Courses!$O25,0)+IF(Courses!$C26&lt;DATEVALUE("01/10/2020"),Courses!$O27,0)+IF(Courses!$C26&lt;DATEVALUE("01/10/2020"),Courses!$O27,0)+IF(Courses!$C28&lt;DATEVALUE("01/10/2020"),Courses!$O28,0)+IF(Courses!$C29&lt;DATEVALUE("01/10/2020"),Courses!$O29,0)+IF(Courses!$C30&lt;DATEVALUE("01/10/2020"),Courses!$O30,0)+IF(Courses!$C31&lt;DATEVALUE("01/10/2020"),Courses!$O31,0)+IF(Courses!$C32&lt;DATEVALUE("01/10/2020"),Courses!$O32,0)+IF(Courses!$C33&lt;DATEVALUE("01/10/2020"),Courses!$O33,0)+IF(Courses!$C34&lt;DATEVALUE("01/10/2020"),Courses!$O34,0)+IF(Courses!$C35&lt;DATEVALUE("01/10/2020"),Courses!$O35,0)+IF(Courses!$C36&lt;DATEVALUE("01/10/2020"),Courses!$O36,0)+IF(Courses!$C37&lt;DATEVALUE("01/10/2020"),Courses!$O37,0)+IF(Courses!$C38&lt;DATEVALUE("01/10/2020"),Courses!$O38,0)+IF(Courses!$C39&lt;DATEVALUE("01/10/2020"),Courses!$O39,0)+IF(Courses!$C40&lt;DATEVALUE("01/10/2020"),Courses!$O40,0)+IF(Courses!$C41&lt;DATEVALUE("01/10/2020"),Courses!$O41,0)+IF(Courses!$C42&lt;DATEVALUE("01/10/2020"),Courses!$O42,0)+IF(Courses!$C43&lt;DATEVALUE("01/10/2020"),Courses!$O43,0)+IF(Courses!$C44&lt;DATEVALUE("01/10/2020"),Courses!$O44,0)+IF(Courses!$C45&lt;DATEVALUE("01/10/2020"),Courses!$O45,0)-C87-B87</f>
        <v>0</v>
      </c>
      <c r="E87" s="26">
        <f>IF(Courses!$C11&gt;=DATEVALUE("01/10/2020"),Courses!$O11,0)+IF(Courses!$C12&gt;=DATEVALUE("01/10/2020"),Courses!$O12,0)+IF(Courses!$C13&gt;=DATEVALUE("01/10/2020"),Courses!$O13,0)+IF(Courses!$C14&gt;=DATEVALUE("01/10/2020"),Courses!$O14,0)+IF(Courses!$C15&gt;=DATEVALUE("01/10/2020"),Courses!$O15,0)+IF(Courses!$C16&gt;=DATEVALUE("01/10/2020"),Courses!$O16,0)+IF(Courses!$C17&gt;=DATEVALUE("01/10/2020"),Courses!$O17,0)+IF(Courses!$C18&gt;=DATEVALUE("01/10/2020"),Courses!$O18,0)+IF(Courses!$C19&gt;=DATEVALUE("01/10/2020"),Courses!$O19,0)+IF(Courses!$C20&gt;=DATEVALUE("01/10/2020"),Courses!$O20,0)+IF(Courses!$C21&gt;=DATEVALUE("01/10/2020"),Courses!$O21,0)+IF(Courses!$C22&gt;=DATEVALUE("01/10/2020"),Courses!$O22,0)+IF(Courses!$C23&gt;=DATEVALUE("01/10/2020"),Courses!$O23,0)+IF(Courses!$C24&gt;=DATEVALUE("01/10/2020"),Courses!$O24,0)+IF(Courses!$C25&gt;=DATEVALUE("01/10/2020"),Courses!$O25,0)+IF(Courses!$C26&gt;=DATEVALUE("01/10/2020"),Courses!$O26,0)+IF(Courses!$C27&gt;=DATEVALUE("01/10/2020"),Courses!$O27,0)+IF(Courses!$C28&gt;=DATEVALUE("01/10/2020"),Courses!$O28,0)+IF(Courses!$C29&gt;=DATEVALUE("01/10/2020"),Courses!$O29,0)+IF(Courses!$C30&gt;=DATEVALUE("01/10/2020"),Courses!$O30,0)+IF(Courses!$C31&gt;=DATEVALUE("01/10/2020"),Courses!$O31,0)+IF(Courses!$C32&gt;=DATEVALUE("01/10/2020"),Courses!$O32,0)+IF(Courses!$C33&gt;=DATEVALUE("01/10/2020"),Courses!$O33,0)+IF(Courses!$C34&gt;=DATEVALUE("01/10/2020"),Courses!$O34,0)+IF(Courses!$C35&gt;=DATEVALUE("01/10/2020"),Courses!$O35,0)+IF(Courses!$C36&gt;=DATEVALUE("01/10/2020"),Courses!$O36,0)+IF(Courses!$C37&gt;=DATEVALUE("01/10/2020"),Courses!$O37,0)+IF(Courses!$C38&gt;=DATEVALUE("01/10/2020"),Courses!$O38,0)++IF(Courses!$C39&gt;=DATEVALUE("01/10/2020"),Courses!$O39,0)++IF(Courses!$C40&gt;=DATEVALUE("01/10/2020"),Courses!$O40,0)++IF(Courses!$C41&gt;=DATEVALUE("01/10/2020"),Courses!$O41,0)+IF(Courses!$C42&gt;=DATEVALUE("01/10/2020"),Courses!$O42,0)+IF(Courses!$C43&gt;=DATEVALUE("01/10/2020"),Courses!$O43,0)+IF(Courses!$C44&gt;=DATEVALUE("01/10/2020"),Courses!$O44,0)+IF(Courses!$C45&gt;=DATEVALUE("01/10/2020"),Courses!$O45,0)</f>
        <v>0</v>
      </c>
      <c r="F87" s="31">
        <f t="shared" si="30"/>
        <v>0</v>
      </c>
      <c r="G87" s="9"/>
      <c r="H87" s="28" t="e">
        <f t="shared" si="31"/>
        <v>#N/A</v>
      </c>
      <c r="I87" s="9" t="e">
        <f t="shared" si="32"/>
        <v>#N/A</v>
      </c>
      <c r="J87" s="9" t="e">
        <f t="shared" si="33"/>
        <v>#N/A</v>
      </c>
      <c r="K87" s="9" t="e">
        <f t="shared" si="34"/>
        <v>#N/A</v>
      </c>
      <c r="L87" s="31" t="e">
        <f t="shared" si="35"/>
        <v>#N/A</v>
      </c>
      <c r="M87" s="87"/>
    </row>
    <row r="88" spans="1:13" s="5" customFormat="1" ht="15" x14ac:dyDescent="0.25">
      <c r="A88" s="3" t="s">
        <v>245</v>
      </c>
      <c r="B88" s="69">
        <f>SUM(B79:B87)</f>
        <v>0</v>
      </c>
      <c r="C88" s="70">
        <f t="shared" ref="C88:E88" si="36">SUM(C79:C87)</f>
        <v>0</v>
      </c>
      <c r="D88" s="70">
        <f t="shared" si="36"/>
        <v>0</v>
      </c>
      <c r="E88" s="70">
        <f t="shared" si="36"/>
        <v>0</v>
      </c>
      <c r="F88" s="29">
        <f>SUM(F79:F87)</f>
        <v>0</v>
      </c>
      <c r="G88" s="9"/>
      <c r="H88" s="28" t="e">
        <f t="shared" si="31"/>
        <v>#N/A</v>
      </c>
      <c r="I88" s="9" t="e">
        <f t="shared" si="32"/>
        <v>#N/A</v>
      </c>
      <c r="J88" s="9" t="e">
        <f t="shared" si="33"/>
        <v>#N/A</v>
      </c>
      <c r="K88" s="9" t="e">
        <f t="shared" si="34"/>
        <v>#N/A</v>
      </c>
      <c r="L88" s="31" t="e">
        <f t="shared" si="35"/>
        <v>#N/A</v>
      </c>
      <c r="M88" s="87"/>
    </row>
    <row r="89" spans="1:13" s="5" customFormat="1" x14ac:dyDescent="0.2">
      <c r="A89" s="15"/>
      <c r="B89" s="28"/>
      <c r="C89" s="9"/>
      <c r="D89" s="9"/>
      <c r="E89" s="9"/>
      <c r="F89" s="31"/>
      <c r="G89" s="9"/>
      <c r="H89" s="28"/>
      <c r="I89" s="9"/>
      <c r="J89" s="9"/>
      <c r="K89" s="9"/>
      <c r="L89" s="31"/>
      <c r="M89" s="87"/>
    </row>
    <row r="90" spans="1:13" s="5" customFormat="1" x14ac:dyDescent="0.2">
      <c r="A90" s="15"/>
      <c r="B90" s="28"/>
      <c r="C90" s="9"/>
      <c r="D90" s="9"/>
      <c r="E90" s="9"/>
      <c r="F90" s="31"/>
      <c r="G90" s="9"/>
      <c r="H90" s="28" t="e">
        <f t="shared" si="25"/>
        <v>#N/A</v>
      </c>
      <c r="I90" s="9" t="e">
        <f t="shared" si="26"/>
        <v>#N/A</v>
      </c>
      <c r="J90" s="9" t="e">
        <f t="shared" si="27"/>
        <v>#N/A</v>
      </c>
      <c r="K90" s="9" t="e">
        <f t="shared" si="28"/>
        <v>#N/A</v>
      </c>
      <c r="L90" s="31" t="e">
        <f t="shared" si="29"/>
        <v>#N/A</v>
      </c>
      <c r="M90" s="87"/>
    </row>
    <row r="91" spans="1:13" s="5" customFormat="1" x14ac:dyDescent="0.2">
      <c r="A91" s="15" t="s">
        <v>223</v>
      </c>
      <c r="B91" s="30">
        <f>IF(Events!$C$11&lt;DATEVALUE("01/04/2020"),Events!G$11,0)+IF(Events!$C$12&lt;DATEVALUE("01/04/2020"),Events!G$12,0)+IF(Events!$C$13&lt;DATEVALUE("01/04/2020"),Events!$G13,0)+IF(Events!$C$14&lt;DATEVALUE("01/04/2020"),Events!$G14,0)+IF(Events!$C$15&lt;DATEVALUE("01/04/2020"),Events!$G15,0)+IF(Events!$C$16&lt;DATEVALUE("01/04/2020"),Events!$G16,0)+IF(Events!$C$17&lt;DATEVALUE("01/04/2020"),Events!$G17,0)+IF(Events!$C$18&lt;DATEVALUE("01/04/2020"),Events!$G18,0)+IF(Events!$C$19&lt;DATEVALUE("01/04/2020"),Events!$G19,0)+IF(Events!$C$20&lt;DATEVALUE("01/04/2020"),Events!$G20,0)+IF(Events!$C$21&lt;DATEVALUE("01/04/2020"),Events!$G21,0)+IF(Events!$C$22&lt;DATEVALUE("01/04/2020"),Events!$G22,0)+IF(Events!$C$23&lt;DATEVALUE("01/04/2020"),Events!$G23,0)+IF(Events!$C$24&lt;DATEVALUE("01/04/2020"),Events!$G24,0)+IF(Events!$C$25&lt;DATEVALUE("01/04/2020"),Events!$G25,0)+IF(Events!$C$26&lt;DATEVALUE("01/04/2020"),Events!$G26,0)+IF(Events!$C$27&lt;DATEVALUE("01/04/2020"),Events!$G27,0)+IF(Events!$C$28&lt;DATEVALUE("01/04/2020"),Events!$G28,0)+IF(Events!$C$29&lt;DATEVALUE("01/04/2020"),Events!$G29,0)+IF(Events!$C$30&lt;DATEVALUE("01/04/2020"),Events!$G30,0)</f>
        <v>0</v>
      </c>
      <c r="C91" s="26">
        <f>IF(Events!$C$11&lt;DATEVALUE("01/07/2020"),Events!G$11,0)+IF(Events!$C$12&lt;DATEVALUE("01/07/2020"),Events!G$12,0)+IF(Events!$C$13&lt;DATEVALUE("01/07/2020"),Events!$G13,0)+IF(Events!$C$14&lt;DATEVALUE("01/07/2020"),Events!$G14,0)+IF(Events!$C$15&lt;DATEVALUE("01/07/2020"),Events!$G15,0)+IF(Events!$C$16&lt;DATEVALUE("01/07/2020"),Events!$G16,0)+IF(Events!$C$17&lt;DATEVALUE("01/07/2020"),Events!$G17,0)+IF(Events!$C$18&lt;DATEVALUE("01/07/2020"),Events!$G18,0)+IF(Events!$C$19&lt;DATEVALUE("01/07/2020"),Events!$G19,0)+IF(Events!$C$20&lt;DATEVALUE("01/07/2020"),Events!$G20,0)+IF(Events!$C$21&lt;DATEVALUE("01/07/2020"),Events!$G21,0)+IF(Events!$C$22&lt;DATEVALUE("01/07/2020"),Events!$G22,0)+IF(Events!$C$23&lt;DATEVALUE("01/07/2020"),Events!$G23,0)+IF(Events!$C$24&lt;DATEVALUE("01/07/2020"),Events!$G24,0)+IF(Events!$C$25&lt;DATEVALUE("01/07/2020"),Events!$G25,0)+IF(Events!$C$26&lt;DATEVALUE("01/07/2020"),Events!$G26,0)+IF(Events!$C$27&lt;DATEVALUE("01/07/2020"),Events!$G27,0)+IF(Events!$C$28&lt;DATEVALUE("01/07/2020"),Events!$G28,0)+IF(Events!$C$29&lt;DATEVALUE("01/07/2020"),Events!$G29,0)+IF(Events!$C$30&lt;DATEVALUE("01/07/2020"),Events!$G30,0)-B91</f>
        <v>0</v>
      </c>
      <c r="D91" s="26">
        <f>IF(Events!$C$11&lt;DATEVALUE("01/10/2020"),Events!G$11,0)+IF(Events!$C$12&lt;DATEVALUE("01/10/2020"),Events!G$12,0)+IF(Events!$C$13&lt;DATEVALUE("01/10/2020"),Events!$G13,0)+IF(Events!$C$14&lt;DATEVALUE("01/10/2020"),Events!$G14,0)+IF(Events!$C$15&lt;DATEVALUE("01/10/2020"),Events!$G15,0)+IF(Events!$C$16&lt;DATEVALUE("01/10/2020"),Events!$G16,0)+IF(Events!$C$17&lt;DATEVALUE("01/10/2020"),Events!$G17,0)+IF(Events!$C$18&lt;DATEVALUE("01/10/2020"),Events!$G18,0)+IF(Events!$C$19&lt;DATEVALUE("01/10/2020"),Events!$G19,0)+IF(Events!$C$20&lt;DATEVALUE("01/10/2020"),Events!$G20,0)+IF(Events!$C$21&lt;DATEVALUE("01/10/2020"),Events!$G21,0)+IF(Events!$C$22&lt;DATEVALUE("01/10/2020"),Events!$G22,0)+IF(Events!$C$23&lt;DATEVALUE("01/10/2020"),Events!$G23,0)+IF(Events!$C$24&lt;DATEVALUE("01/10/2020"),Events!$G24,0)+IF(Events!$C$25&lt;DATEVALUE("01/10/2020"),Events!$G25,0)+IF(Events!$C$26&lt;DATEVALUE("01/10/2020"),Events!$G26,0)+IF(Events!$C$27&lt;DATEVALUE("01/10/2020"),Events!$G27,0)+IF(Events!$C$28&lt;DATEVALUE("01/10/2020"),Events!$G28,0)+IF(Events!$C$29&lt;DATEVALUE("01/10/2020"),Events!$G29,0)+IF(Events!$C$30&lt;DATEVALUE("01/10/2020"),Events!$G30,0)-C91-B91</f>
        <v>0</v>
      </c>
      <c r="E91" s="26">
        <f>IF(Events!$C$11&gt;=DATEVALUE("01/10/2020"),Events!$G11,0)+IF(Events!$C$12&gt;=DATEVALUE("01/10/2020"),Events!$G12,0)+IF(Events!$C$13&gt;=DATEVALUE("01/10/2020"),Events!$G13,0)+IF(Events!$C$14&gt;=DATEVALUE("01/10/2020"),Events!$G14,0)+IF(Events!$C$15&gt;=DATEVALUE("01/10/2020"),Events!$G15,0)+IF(Events!$C$16&gt;=DATEVALUE("01/10/2020"),Events!$G16,0)+IF(Events!$C$17&gt;=DATEVALUE("01/10/2020"),Events!$G17,0)+IF(Events!$C$18&gt;=DATEVALUE("01/10/2020"),Events!$G18,0)+IF(Events!$C$19&gt;=DATEVALUE("01/10/2020"),Events!$G19,0)+IF(Events!$C$20&gt;=DATEVALUE("01/10/2020"),Events!$G20,0)+IF(Events!$C$21&gt;=DATEVALUE("01/10/2020"),Events!$G21,0)+IF(Events!$C$22&gt;=DATEVALUE("01/10/2020"),Events!$G22,0)+IF(Events!$C$23&gt;=DATEVALUE("01/10/2020"),Events!$G23,0)+IF(Events!$C$24&gt;=DATEVALUE("01/10/2020"),Events!$G24,0)+IF(Events!$C$25&gt;=DATEVALUE("01/10/2020"),Events!$G25,0)+IF(Events!$C$26&gt;=DATEVALUE("01/10/2020"),Events!$G26,0)+IF(Events!$C$27&gt;=DATEVALUE("01/10/2020"),Events!$G27,0)+IF(Events!$C$28&gt;=DATEVALUE("01/10/2020"),Events!$G28,0)+IF(Events!$C$29&gt;=DATEVALUE("01/10/2020"),Events!$G29,0)+IF(Events!$C$30&gt;=DATEVALUE("01/10/2020"),Events!$G30,0)</f>
        <v>0</v>
      </c>
      <c r="F91" s="31">
        <f>B91+C91+D91+E91</f>
        <v>0</v>
      </c>
      <c r="G91" s="9"/>
      <c r="H91" s="28" t="e">
        <f t="shared" si="25"/>
        <v>#N/A</v>
      </c>
      <c r="I91" s="9" t="e">
        <f t="shared" si="26"/>
        <v>#N/A</v>
      </c>
      <c r="J91" s="9" t="e">
        <f t="shared" si="27"/>
        <v>#N/A</v>
      </c>
      <c r="K91" s="9" t="e">
        <f t="shared" si="28"/>
        <v>#N/A</v>
      </c>
      <c r="L91" s="31" t="e">
        <f t="shared" si="29"/>
        <v>#N/A</v>
      </c>
      <c r="M91" s="87"/>
    </row>
    <row r="92" spans="1:13" x14ac:dyDescent="0.2">
      <c r="A92" s="15" t="s">
        <v>224</v>
      </c>
      <c r="B92" s="30">
        <f>IF(Events!$C$11&lt;DATEVALUE("01/04/2020"),Events!H$11,0)+IF(Events!$C$12&lt;DATEVALUE("01/04/2020"),Events!H$12,0)+IF(Events!$C$13&lt;DATEVALUE("01/04/2020"),Events!$H13,0)+IF(Events!$C$14&lt;DATEVALUE("01/04/2020"),Events!$H14,0)+IF(Events!$C$15&lt;DATEVALUE("01/04/2020"),Events!$H15,0)+IF(Events!$C$16&lt;DATEVALUE("01/04/2020"),Events!$H16,0)+IF(Events!$C$17&lt;DATEVALUE("01/04/2020"),Events!$H17,0)+IF(Events!$C$18&lt;DATEVALUE("01/04/2020"),Events!$H18,0)+IF(Events!$C$19&lt;DATEVALUE("01/04/2020"),Events!$H19,0)+IF(Events!$C$20&lt;DATEVALUE("01/04/2020"),Events!$H20,0)+IF(Events!$C$21&lt;DATEVALUE("01/04/2020"),Events!$H21,0)+IF(Events!$C$22&lt;DATEVALUE("01/04/2020"),Events!$H22,0)+IF(Events!$C$23&lt;DATEVALUE("01/04/2020"),Events!$H23,0)+IF(Events!$C$24&lt;DATEVALUE("01/04/2020"),Events!$H24,0)+IF(Events!$C$25&lt;DATEVALUE("01/04/2020"),Events!$H25,0)+IF(Events!$C$26&lt;DATEVALUE("01/04/2020"),Events!$H26,0)+IF(Events!$C$27&lt;DATEVALUE("01/04/2020"),Events!$H27,0)+IF(Events!$C$28&lt;DATEVALUE("01/04/2020"),Events!$H28,0)+IF(Events!$C$29&lt;DATEVALUE("01/04/2020"),Events!$H29,0)+IF(Events!$C$30&lt;DATEVALUE("01/04/2020"),Events!$H30,0)</f>
        <v>0</v>
      </c>
      <c r="C92" s="26">
        <f>IF(Events!$C$11&lt;DATEVALUE("01/07/2020"),Events!H$11,0)+IF(Events!$C$12&lt;DATEVALUE("01/07/2020"),Events!H$12,0)+IF(Events!$C$13&lt;DATEVALUE("01/07/2020"),Events!$H13,0)+IF(Events!$C$14&lt;DATEVALUE("01/07/2020"),Events!$H14,0)+IF(Events!$C$15&lt;DATEVALUE("01/07/2020"),Events!$H15,0)+IF(Events!$C$16&lt;DATEVALUE("01/07/2020"),Events!$H16,0)+IF(Events!$C$17&lt;DATEVALUE("01/07/2020"),Events!$H17,0)+IF(Events!$C$18&lt;DATEVALUE("01/07/2020"),Events!$H18,0)+IF(Events!$C$19&lt;DATEVALUE("01/07/2020"),Events!$H19,0)+IF(Events!$C$20&lt;DATEVALUE("01/07/2020"),Events!$H20,0)+IF(Events!$C$21&lt;DATEVALUE("01/07/2020"),Events!$H21,0)+IF(Events!$C$22&lt;DATEVALUE("01/07/2020"),Events!$H22,0)+IF(Events!$C$23&lt;DATEVALUE("01/07/2020"),Events!$H23,0)+IF(Events!$C$24&lt;DATEVALUE("01/07/2020"),Events!$H24,0)+IF(Events!$C$25&lt;DATEVALUE("01/07/2020"),Events!$H25,0)+IF(Events!$C$26&lt;DATEVALUE("01/07/2020"),Events!$H26,0)+IF(Events!$C$27&lt;DATEVALUE("01/07/2020"),Events!$H27,0)+IF(Events!$C$28&lt;DATEVALUE("01/07/2020"),Events!$H28,0)+IF(Events!$C$29&lt;DATEVALUE("01/07/2020"),Events!$H29,0)+IF(Events!$C$30&lt;DATEVALUE("01/07/2020"),Events!$H30,0)-B92</f>
        <v>0</v>
      </c>
      <c r="D92" s="26">
        <f>IF(Events!$C$11&lt;DATEVALUE("01/10/2020"),Events!H$11,0)+IF(Events!$C$12&lt;DATEVALUE("01/10/2020"),Events!H$12,0)+IF(Events!$C$13&lt;DATEVALUE("01/10/2020"),Events!$H13,0)+IF(Events!$C$14&lt;DATEVALUE("01/10/2020"),Events!$H14,0)+IF(Events!$C$15&lt;DATEVALUE("01/10/2020"),Events!$H15,0)+IF(Events!$C$16&lt;DATEVALUE("01/10/2020"),Events!$H16,0)+IF(Events!$C$17&lt;DATEVALUE("01/10/2020"),Events!$H17,0)+IF(Events!$C$18&lt;DATEVALUE("01/10/2020"),Events!$H18,0)+IF(Events!$C$19&lt;DATEVALUE("01/10/2020"),Events!$H19,0)+IF(Events!$C$20&lt;DATEVALUE("01/10/2020"),Events!$H20,0)+IF(Events!$C$21&lt;DATEVALUE("01/10/2020"),Events!$H21,0)+IF(Events!$C$22&lt;DATEVALUE("01/10/2020"),Events!$H22,0)+IF(Events!$C$23&lt;DATEVALUE("01/10/2020"),Events!$H23,0)+IF(Events!$C$24&lt;DATEVALUE("01/10/2020"),Events!$H24,0)+IF(Events!$C$25&lt;DATEVALUE("01/10/2020"),Events!$H25,0)+IF(Events!$C$26&lt;DATEVALUE("01/10/2020"),Events!$H26,0)+IF(Events!$C$27&lt;DATEVALUE("01/10/2020"),Events!$H27,0)+IF(Events!$C$28&lt;DATEVALUE("01/10/2020"),Events!$H28,0)+IF(Events!$C$29&lt;DATEVALUE("01/10/2020"),Events!$H29,0)+IF(Events!$C$30&lt;DATEVALUE("01/10/2020"),Events!$H30,0)-C92-B92</f>
        <v>0</v>
      </c>
      <c r="E92" s="26">
        <f>IF(Events!$C$11&gt;=DATEVALUE("01/10/2020"),Events!$H11,0)+IF(Events!$C$12&gt;=DATEVALUE("01/10/2020"),Events!$H12,0)+IF(Events!$C$13&gt;=DATEVALUE("01/10/2020"),Events!$H13,0)+IF(Events!$C$14&gt;=DATEVALUE("01/10/2020"),Events!$H14,0)+IF(Events!$C$15&gt;=DATEVALUE("01/10/2020"),Events!$H15,0)+IF(Events!$C$16&gt;=DATEVALUE("01/10/2020"),Events!$H16,0)+IF(Events!$C$17&gt;=DATEVALUE("01/10/2020"),Events!$H17,0)+IF(Events!$C$18&gt;=DATEVALUE("01/10/2020"),Events!$H18,0)+IF(Events!$C$19&gt;=DATEVALUE("01/10/2020"),Events!$H19,0)+IF(Events!$C$20&gt;=DATEVALUE("01/10/2020"),Events!$H20,0)+IF(Events!$C$21&gt;=DATEVALUE("01/10/2020"),Events!$H21,0)+IF(Events!$C$22&gt;=DATEVALUE("01/10/2020"),Events!$H22,0)+IF(Events!$C$23&gt;=DATEVALUE("01/10/2020"),Events!$H23,0)+IF(Events!$C$24&gt;=DATEVALUE("01/10/2020"),Events!$H24,0)+IF(Events!$C$25&gt;=DATEVALUE("01/10/2020"),Events!$H25,0)+IF(Events!$C$26&gt;=DATEVALUE("01/10/2020"),Events!$H26,0)+IF(Events!$C$27&gt;=DATEVALUE("01/10/2020"),Events!$H27,0)+IF(Events!$C$28&gt;=DATEVALUE("01/10/2020"),Events!$H28,0)+IF(Events!$C$29&gt;=DATEVALUE("01/10/2020"),Events!$H29,0)+IF(Events!$C$30&gt;=DATEVALUE("01/10/2020"),Events!$H30,0)</f>
        <v>0</v>
      </c>
      <c r="F92" s="31">
        <f t="shared" ref="F92:F99" si="37">B92+C92+D92+E92</f>
        <v>0</v>
      </c>
      <c r="G92" s="26"/>
      <c r="H92" s="30" t="e">
        <f t="shared" si="25"/>
        <v>#N/A</v>
      </c>
      <c r="I92" s="26" t="e">
        <f t="shared" si="26"/>
        <v>#N/A</v>
      </c>
      <c r="J92" s="26" t="e">
        <f t="shared" si="27"/>
        <v>#N/A</v>
      </c>
      <c r="K92" s="26" t="e">
        <f t="shared" si="28"/>
        <v>#N/A</v>
      </c>
      <c r="L92" s="31" t="e">
        <f t="shared" si="29"/>
        <v>#N/A</v>
      </c>
      <c r="M92" s="126"/>
    </row>
    <row r="93" spans="1:13" x14ac:dyDescent="0.2">
      <c r="A93" s="15" t="s">
        <v>225</v>
      </c>
      <c r="B93" s="30">
        <f>IF(Events!$C$11&lt;DATEVALUE("01/04/2020"),Events!I$11,0)+IF(Events!$C$12&lt;DATEVALUE("01/04/2020"),Events!I$12,0)+IF(Events!$C$13&lt;DATEVALUE("01/04/2020"),Events!$I13,0)+IF(Events!$C$14&lt;DATEVALUE("01/04/2020"),Events!$I14,0)+IF(Events!$C$15&lt;DATEVALUE("01/04/2020"),Events!$I15,0)+IF(Events!$C$16&lt;DATEVALUE("01/04/2020"),Events!$I16,0)+IF(Events!$C$17&lt;DATEVALUE("01/04/2020"),Events!$I17,0)+IF(Events!$C$18&lt;DATEVALUE("01/04/2020"),Events!$I18,0)+IF(Events!$C$19&lt;DATEVALUE("01/04/2020"),Events!$I19,0)+IF(Events!$C$20&lt;DATEVALUE("01/04/2020"),Events!$I20,0)+IF(Events!$C$21&lt;DATEVALUE("01/04/2020"),Events!$I21,0)+IF(Events!$C$22&lt;DATEVALUE("01/04/2020"),Events!$I22,0)+IF(Events!$C$23&lt;DATEVALUE("01/04/2020"),Events!$I23,0)+IF(Events!$C$24&lt;DATEVALUE("01/04/2020"),Events!$I24,0)+IF(Events!$C$25&lt;DATEVALUE("01/04/2020"),Events!$I25,0)+IF(Events!$C$26&lt;DATEVALUE("01/04/2020"),Events!$I26,0)+IF(Events!$C$27&lt;DATEVALUE("01/04/2020"),Events!$I27,0)+IF(Events!$C$28&lt;DATEVALUE("01/04/2020"),Events!$I28,0)+IF(Events!$C$29&lt;DATEVALUE("01/04/2020"),Events!$I29,0)+IF(Events!$C$30&lt;DATEVALUE("01/04/2020"),Events!$I30,0)</f>
        <v>0</v>
      </c>
      <c r="C93" s="26">
        <f>IF(Events!$C$11&lt;DATEVALUE("01/07/2020"),Events!I$11,0)+IF(Events!$C$12&lt;DATEVALUE("01/07/2020"),Events!I$12,0)+IF(Events!$C$13&lt;DATEVALUE("01/07/2020"),Events!$I13,0)+IF(Events!$C$14&lt;DATEVALUE("01/07/2020"),Events!$I14,0)+IF(Events!$C$15&lt;DATEVALUE("01/07/2020"),Events!$I15,0)+IF(Events!$C$16&lt;DATEVALUE("01/07/2020"),Events!$I16,0)+IF(Events!$C$17&lt;DATEVALUE("01/07/2020"),Events!$I17,0)+IF(Events!$C$18&lt;DATEVALUE("01/07/2020"),Events!$I18,0)+IF(Events!$C$19&lt;DATEVALUE("01/07/2020"),Events!$I19,0)+IF(Events!$C$20&lt;DATEVALUE("01/07/2020"),Events!$I20,0)+IF(Events!$C$21&lt;DATEVALUE("01/07/2020"),Events!$I21,0)+IF(Events!$C$22&lt;DATEVALUE("01/07/2020"),Events!$I22,0)+IF(Events!$C$23&lt;DATEVALUE("01/07/2020"),Events!$I23,0)+IF(Events!$C$24&lt;DATEVALUE("01/07/2020"),Events!$I24,0)+IF(Events!$C$25&lt;DATEVALUE("01/07/2020"),Events!$I25,0)+IF(Events!$C$26&lt;DATEVALUE("01/07/2020"),Events!$I26,0)+IF(Events!$C$27&lt;DATEVALUE("01/07/2020"),Events!$I27,0)+IF(Events!$C$28&lt;DATEVALUE("01/07/2020"),Events!$I28,0)+IF(Events!$C$29&lt;DATEVALUE("01/07/2020"),Events!$I29,0)+IF(Events!$C$30&lt;DATEVALUE("01/07/2020"),Events!$I30,0)-B93</f>
        <v>0</v>
      </c>
      <c r="D93" s="26">
        <f>IF(Events!$C$11&lt;DATEVALUE("01/10/2020"),Events!I$11,0)+IF(Events!$C$12&lt;DATEVALUE("01/10/2020"),Events!I$12,0)+IF(Events!$C$13&lt;DATEVALUE("01/10/2020"),Events!$I13,0)+IF(Events!$C$14&lt;DATEVALUE("01/10/2020"),Events!$I14,0)+IF(Events!$C$15&lt;DATEVALUE("01/10/2020"),Events!$I15,0)+IF(Events!$C$16&lt;DATEVALUE("01/10/2020"),Events!$I16,0)+IF(Events!$C$17&lt;DATEVALUE("01/10/2020"),Events!$I17,0)+IF(Events!$C$18&lt;DATEVALUE("01/10/2020"),Events!$I18,0)+IF(Events!$C$19&lt;DATEVALUE("01/10/2020"),Events!$I19,0)+IF(Events!$C$20&lt;DATEVALUE("01/10/2020"),Events!$I20,0)+IF(Events!$C$21&lt;DATEVALUE("01/10/2020"),Events!$I21,0)+IF(Events!$C$22&lt;DATEVALUE("01/10/2020"),Events!$I22,0)+IF(Events!$C$23&lt;DATEVALUE("01/10/2020"),Events!$I23,0)+IF(Events!$C$24&lt;DATEVALUE("01/10/2020"),Events!$I24,0)+IF(Events!$C$25&lt;DATEVALUE("01/10/2020"),Events!$I25,0)+IF(Events!$C$26&lt;DATEVALUE("01/10/2020"),Events!$I26,0)+IF(Events!$C$27&lt;DATEVALUE("01/10/2020"),Events!$I27,0)+IF(Events!$C$28&lt;DATEVALUE("01/10/2020"),Events!$I28,0)+IF(Events!$C$29&lt;DATEVALUE("01/10/2020"),Events!$I29,0)+IF(Events!$C$30&lt;DATEVALUE("01/10/2020"),Events!$I30,0)-C93-B93</f>
        <v>0</v>
      </c>
      <c r="E93" s="26">
        <f>IF(Events!$C$11&gt;=DATEVALUE("01/10/2020"),Events!$I11,0)+IF(Events!$C$12&gt;=DATEVALUE("01/10/2020"),Events!$I12,0)+IF(Events!$C$13&gt;=DATEVALUE("01/10/2020"),Events!$I13,0)+IF(Events!$C$14&gt;=DATEVALUE("01/10/2020"),Events!$I14,0)+IF(Events!$C$15&gt;=DATEVALUE("01/10/2020"),Events!$I15,0)+IF(Events!$C$16&gt;=DATEVALUE("01/10/2020"),Events!$I16,0)+IF(Events!$C$17&gt;=DATEVALUE("01/10/2020"),Events!$I17,0)+IF(Events!$C$18&gt;=DATEVALUE("01/10/2020"),Events!$I18,0)+IF(Events!$C$19&gt;=DATEVALUE("01/10/2020"),Events!$I19,0)+IF(Events!$C$20&gt;=DATEVALUE("01/10/2020"),Events!$I20,0)+IF(Events!$C$21&gt;=DATEVALUE("01/10/2020"),Events!$I21,0)+IF(Events!$C$22&gt;=DATEVALUE("01/10/2020"),Events!$I22,0)+IF(Events!$C$23&gt;=DATEVALUE("01/10/2020"),Events!$I23,0)+IF(Events!$C$24&gt;=DATEVALUE("01/10/2020"),Events!$I24,0)+IF(Events!$C$25&gt;=DATEVALUE("01/10/2020"),Events!$I25,0)+IF(Events!$C$26&gt;=DATEVALUE("01/10/2020"),Events!$I26,0)+IF(Events!$C$27&gt;=DATEVALUE("01/10/2020"),Events!$I27,0)+IF(Events!$C$28&gt;=DATEVALUE("01/10/2020"),Events!$I28,0)+IF(Events!$C$29&gt;=DATEVALUE("01/10/2020"),Events!$I29,0)+IF(Events!$C$30&gt;=DATEVALUE("01/10/2020"),Events!$I30,0)</f>
        <v>0</v>
      </c>
      <c r="F93" s="31">
        <f t="shared" si="37"/>
        <v>0</v>
      </c>
      <c r="G93" s="26"/>
      <c r="H93" s="30" t="e">
        <f t="shared" si="25"/>
        <v>#N/A</v>
      </c>
      <c r="I93" s="26" t="e">
        <f t="shared" si="26"/>
        <v>#N/A</v>
      </c>
      <c r="J93" s="26" t="e">
        <f t="shared" si="27"/>
        <v>#N/A</v>
      </c>
      <c r="K93" s="26" t="e">
        <f t="shared" si="28"/>
        <v>#N/A</v>
      </c>
      <c r="L93" s="31" t="e">
        <f t="shared" si="29"/>
        <v>#N/A</v>
      </c>
      <c r="M93" s="126"/>
    </row>
    <row r="94" spans="1:13" x14ac:dyDescent="0.2">
      <c r="A94" s="15" t="s">
        <v>226</v>
      </c>
      <c r="B94" s="30">
        <f>IF(Events!$C$11&lt;DATEVALUE("01/04/2020"),Events!J$11,0)+IF(Events!$C$12&lt;DATEVALUE("01/04/2020"),Events!J$12,0)+IF(Events!$C$13&lt;DATEVALUE("01/04/2020"),Events!$J13,0)+IF(Events!$C$14&lt;DATEVALUE("01/04/2020"),Events!$J14,0)+IF(Events!$C$15&lt;DATEVALUE("01/04/2020"),Events!$J15,0)+IF(Events!$C$16&lt;DATEVALUE("01/04/2020"),Events!$J16,0)+IF(Events!$C$17&lt;DATEVALUE("01/04/2020"),Events!$J17,0)+IF(Events!$C$18&lt;DATEVALUE("01/04/2020"),Events!$J18,0)+IF(Events!$C$19&lt;DATEVALUE("01/04/2020"),Events!$J19,0)+IF(Events!$C$20&lt;DATEVALUE("01/04/2020"),Events!$J20,0)+IF(Events!$C$21&lt;DATEVALUE("01/04/2020"),Events!$J21,0)+IF(Events!$C$22&lt;DATEVALUE("01/04/2020"),Events!$J22,0)+IF(Events!$C$23&lt;DATEVALUE("01/04/2020"),Events!$J23,0)+IF(Events!$C$24&lt;DATEVALUE("01/04/2020"),Events!$J24,0)+IF(Events!$C$25&lt;DATEVALUE("01/04/2020"),Events!$J25,0)+IF(Events!$C$26&lt;DATEVALUE("01/04/2020"),Events!$J26,0)+IF(Events!$C$27&lt;DATEVALUE("01/04/2020"),Events!$J27,0)+IF(Events!$C$28&lt;DATEVALUE("01/04/2020"),Events!$J28,0)+IF(Events!$C$29&lt;DATEVALUE("01/04/2020"),Events!$J19,0)+IF(Events!$C$30&lt;DATEVALUE("01/04/2020"),Events!$J30,0)</f>
        <v>0</v>
      </c>
      <c r="C94" s="26">
        <f>IF(Events!$C$11&lt;DATEVALUE("01/07/2020"),Events!J$11,0)+IF(Events!$C$12&lt;DATEVALUE("01/07/2020"),Events!J$12,0)+IF(Events!$C$13&lt;DATEVALUE("01/07/2020"),Events!$J13,0)+IF(Events!$C$14&lt;DATEVALUE("01/07/2020"),Events!$J14,0)+IF(Events!$C$15&lt;DATEVALUE("01/07/2020"),Events!$J15,0)+IF(Events!$C$16&lt;DATEVALUE("01/07/2020"),Events!$J16,0)+IF(Events!$C$17&lt;DATEVALUE("01/07/2020"),Events!$J17,0)+IF(Events!$C$18&lt;DATEVALUE("01/07/2020"),Events!$J18,0)+IF(Events!$C$19&lt;DATEVALUE("01/07/2020"),Events!$J19,0)+IF(Events!$C$20&lt;DATEVALUE("01/07/2020"),Events!$J20,0)+IF(Events!$C$21&lt;DATEVALUE("01/07/2020"),Events!$J21,0)+IF(Events!$C$22&lt;DATEVALUE("01/07/2020"),Events!$J22,0)+IF(Events!$C$23&lt;DATEVALUE("01/07/2020"),Events!$J23,0)+IF(Events!$C$24&lt;DATEVALUE("01/07/2020"),Events!$J24,0)+IF(Events!$C$25&lt;DATEVALUE("01/07/2020"),Events!$J25,0)+IF(Events!$C$26&lt;DATEVALUE("01/07/2020"),Events!$J26,0)+IF(Events!$C$27&lt;DATEVALUE("01/07/2020"),Events!$J27,0)+IF(Events!$C$28&lt;DATEVALUE("01/07/2020"),Events!$J28,0)+IF(Events!$C$29&lt;DATEVALUE("01/07/2020"),Events!$J19,0)+IF(Events!$C$30&lt;DATEVALUE("01/07/2020"),Events!$J30,0)-B94</f>
        <v>0</v>
      </c>
      <c r="D94" s="26">
        <f>IF(Events!$C$11&lt;DATEVALUE("01/10/2020"),Events!J$11,0)+IF(Events!$C$12&lt;DATEVALUE("01/10/2020"),Events!J$12,0)+IF(Events!$C$13&lt;DATEVALUE("01/10/2020"),Events!$J13,0)+IF(Events!$C$14&lt;DATEVALUE("01/10/2020"),Events!$J14,0)+IF(Events!$C$15&lt;DATEVALUE("01/10/2020"),Events!$J15,0)+IF(Events!$C$16&lt;DATEVALUE("01/10/2020"),Events!$J16,0)+IF(Events!$C$17&lt;DATEVALUE("01/10/2020"),Events!$J17,0)+IF(Events!$C$18&lt;DATEVALUE("01/10/2020"),Events!$J18,0)+IF(Events!$C$19&lt;DATEVALUE("01/10/2020"),Events!$J19,0)+IF(Events!$C$20&lt;DATEVALUE("01/10/2020"),Events!$J20,0)+IF(Events!$C$21&lt;DATEVALUE("01/10/2020"),Events!$J21,0)+IF(Events!$C$22&lt;DATEVALUE("01/10/2020"),Events!$J22,0)+IF(Events!$C$23&lt;DATEVALUE("01/10/2020"),Events!$J23,0)+IF(Events!$C$24&lt;DATEVALUE("01/10/2020"),Events!$J24,0)+IF(Events!$C$25&lt;DATEVALUE("01/10/2020"),Events!$J25,0)+IF(Events!$C$26&lt;DATEVALUE("01/10/2020"),Events!$J26,0)+IF(Events!$C$27&lt;DATEVALUE("01/10/2020"),Events!$J27,0)+IF(Events!$C$28&lt;DATEVALUE("01/10/2020"),Events!$J28,0)+IF(Events!$C$29&lt;DATEVALUE("01/10/2020"),Events!$J19,0)+IF(Events!$C$30&lt;DATEVALUE("01/10/2020"),Events!$J30,0)-C94-B94</f>
        <v>0</v>
      </c>
      <c r="E94" s="26">
        <f>IF(Events!$C$11&gt;=DATEVALUE("01/10/2020"),Events!$J11,0)+IF(Events!$C$12&gt;=DATEVALUE("01/10/2020"),Events!$J12,0)+IF(Events!$C$13&gt;=DATEVALUE("01/10/2020"),Events!$J13,0)+IF(Events!$C$14&gt;=DATEVALUE("01/10/2020"),Events!$J14,0)+IF(Events!$C$15&gt;=DATEVALUE("01/10/2020"),Events!$J15,0)+IF(Events!$C$16&gt;=DATEVALUE("01/10/2020"),Events!$J16,0)+IF(Events!$C$17&gt;=DATEVALUE("01/10/2020"),Events!$J17,0)+IF(Events!$C$18&gt;=DATEVALUE("01/10/2020"),Events!$J18,0)+IF(Events!$C$19&gt;=DATEVALUE("01/10/2020"),Events!$J19,0)+IF(Events!$C$20&gt;=DATEVALUE("01/10/2020"),Events!$J20,0)+IF(Events!$C$21&gt;=DATEVALUE("01/10/2020"),Events!$J21,0)+IF(Events!$C$22&gt;=DATEVALUE("01/10/2020"),Events!$J22,0)+IF(Events!$C$23&gt;=DATEVALUE("01/10/2020"),Events!$J23,0)+IF(Events!$C$24&gt;=DATEVALUE("01/10/2020"),Events!$J24,0)+IF(Events!$C$25&gt;=DATEVALUE("01/10/2020"),Events!$J25,0)+IF(Events!$C$26&gt;=DATEVALUE("01/10/2020"),Events!$J26,0)+IF(Events!$C$27&gt;=DATEVALUE("01/10/2020"),Events!$J27,0)+IF(Events!$C$28&gt;=DATEVALUE("01/10/2020"),Events!$J28,0)+IF(Events!$C$29&gt;=DATEVALUE("01/10/2020"),Events!$J29,0)+IF(Events!$C$30&gt;=DATEVALUE("01/10/2020"),Events!$J30,0)</f>
        <v>0</v>
      </c>
      <c r="F94" s="31">
        <f t="shared" si="37"/>
        <v>0</v>
      </c>
      <c r="G94" s="26"/>
      <c r="H94" s="30" t="e">
        <f t="shared" si="25"/>
        <v>#N/A</v>
      </c>
      <c r="I94" s="26" t="e">
        <f t="shared" si="26"/>
        <v>#N/A</v>
      </c>
      <c r="J94" s="26" t="e">
        <f t="shared" si="27"/>
        <v>#N/A</v>
      </c>
      <c r="K94" s="26" t="e">
        <f t="shared" si="28"/>
        <v>#N/A</v>
      </c>
      <c r="L94" s="31" t="e">
        <f t="shared" si="29"/>
        <v>#N/A</v>
      </c>
      <c r="M94" s="126"/>
    </row>
    <row r="95" spans="1:13" x14ac:dyDescent="0.2">
      <c r="A95" s="15" t="s">
        <v>222</v>
      </c>
      <c r="B95" s="30">
        <f>IF(Events!$C$11&lt;DATEVALUE("01/04/2020"),Events!K$11,0)+IF(Events!$C$12&lt;DATEVALUE("01/04/2020"),Events!K$12,0)+IF(Events!$C$13&lt;DATEVALUE("01/04/2020"),Events!$K13,0)+IF(Events!$C$14&lt;DATEVALUE("01/04/2020"),Events!$K14,0)+IF(Events!$C$15&lt;DATEVALUE("01/04/2020"),Events!$K15,0)+IF(Events!$C$16&lt;DATEVALUE("01/04/2020"),Events!$K16,0)+IF(Events!$C$17&lt;DATEVALUE("01/04/2020"),Events!$K17,0)+IF(Events!$C$18&lt;DATEVALUE("01/04/2020"),Events!$K18,0)+IF(Events!$C$19&lt;DATEVALUE("01/04/2020"),Events!$K19,0)+IF(Events!$C$20&lt;DATEVALUE("01/04/2020"),Events!$K20,0)+IF(Events!$C$21&lt;DATEVALUE("01/04/2020"),Events!$K21,0)+IF(Events!$C$22&lt;DATEVALUE("01/04/2020"),Events!$K22,0)+IF(Events!$C$23&lt;DATEVALUE("01/04/2020"),Events!$K23,0)+IF(Events!$C$24&lt;DATEVALUE("01/04/2020"),Events!$K24,0)+IF(Events!$C$25&lt;DATEVALUE("01/04/2020"),Events!$K25,0)+IF(Events!$C$26&lt;DATEVALUE("01/04/2020"),Events!$K26,0)+IF(Events!$C$27&lt;DATEVALUE("01/04/2020"),Events!$K27,0)+IF(Events!$C$28&lt;DATEVALUE("01/04/2020"),Events!$K28,0)+IF(Events!$C$29&lt;DATEVALUE("01/04/2020"),Events!$K29,0)+IF(Events!$C$30&lt;DATEVALUE("01/04/2020"),Events!$K30,0)</f>
        <v>0</v>
      </c>
      <c r="C95" s="26">
        <f>IF(Events!$C$11&lt;DATEVALUE("01/07/2020"),Events!K$11,0)+IF(Events!$C$12&lt;DATEVALUE("01/07/2020"),Events!K$12,0)+IF(Events!$C$13&lt;DATEVALUE("01/07/2020"),Events!$K13,0)+IF(Events!$C$14&lt;DATEVALUE("01/07/2020"),Events!$K14,0)+IF(Events!$C$15&lt;DATEVALUE("01/07/2020"),Events!$K15,0)+IF(Events!$C$16&lt;DATEVALUE("01/07/2020"),Events!$K16,0)+IF(Events!$C$17&lt;DATEVALUE("01/07/2020"),Events!$K17,0)+IF(Events!$C$18&lt;DATEVALUE("01/07/2020"),Events!$K18,0)+IF(Events!$C$19&lt;DATEVALUE("01/07/2020"),Events!$K19,0)+IF(Events!$C$20&lt;DATEVALUE("01/07/2020"),Events!$K20,0)+IF(Events!$C$21&lt;DATEVALUE("01/07/2020"),Events!$K21,0)+IF(Events!$C$22&lt;DATEVALUE("01/07/2020"),Events!$K22,0)+IF(Events!$C$23&lt;DATEVALUE("01/07/2020"),Events!$K23,0)+IF(Events!$C$24&lt;DATEVALUE("01/07/2020"),Events!$K24,0)+IF(Events!$C$25&lt;DATEVALUE("01/07/2020"),Events!$K25,0)+IF(Events!$C$26&lt;DATEVALUE("01/07/2020"),Events!$K26,0)+IF(Events!$C$27&lt;DATEVALUE("01/07/2020"),Events!$K27,0)+IF(Events!$C$28&lt;DATEVALUE("01/07/2020"),Events!$K28,0)+IF(Events!$C$29&lt;DATEVALUE("01/07/2020"),Events!$K29,0)+IF(Events!$C$30&lt;DATEVALUE("01/07/2020"),Events!$K30,0)-B95</f>
        <v>0</v>
      </c>
      <c r="D95" s="26">
        <f>IF(Events!$C$11&lt;DATEVALUE("01/10/2020"),Events!K$11,0)+IF(Events!$C$12&lt;DATEVALUE("01/10/2020"),Events!K$12,0)+IF(Events!$C$13&lt;DATEVALUE("01/10/2020"),Events!$K13,0)+IF(Events!$C$14&lt;DATEVALUE("01/10/2020"),Events!$K14,0)+IF(Events!$C$15&lt;DATEVALUE("01/10/2020"),Events!$K15,0)+IF(Events!$C$16&lt;DATEVALUE("01/10/2020"),Events!$K16,0)+IF(Events!$C$17&lt;DATEVALUE("01/10/2020"),Events!$K17,0)+IF(Events!$C$18&lt;DATEVALUE("01/10/2020"),Events!$K18,0)+IF(Events!$C$19&lt;DATEVALUE("01/10/2020"),Events!$K19,0)+IF(Events!$C$20&lt;DATEVALUE("01/10/2020"),Events!$K20,0)+IF(Events!$C$21&lt;DATEVALUE("01/10/2020"),Events!$K21,0)+IF(Events!$C$22&lt;DATEVALUE("01/10/2020"),Events!$K22,0)+IF(Events!$C$23&lt;DATEVALUE("01/10/2020"),Events!$K23,0)+IF(Events!$C$24&lt;DATEVALUE("01/10/2020"),Events!$K24,0)+IF(Events!$C$25&lt;DATEVALUE("01/10/2020"),Events!$K25,0)+IF(Events!$C$26&lt;DATEVALUE("01/10/2020"),Events!$K26,0)+IF(Events!$C$27&lt;DATEVALUE("01/10/2020"),Events!$K27,0)+IF(Events!$C$28&lt;DATEVALUE("01/10/2020"),Events!$K28,0)+IF(Events!$C$29&lt;DATEVALUE("01/10/2020"),Events!$K29,0)+IF(Events!$C$30&lt;DATEVALUE("01/10/2020"),Events!$K30,0)-C95-B95</f>
        <v>0</v>
      </c>
      <c r="E95" s="26">
        <f>IF(Events!$C$11&gt;=DATEVALUE("01/10/2020"),Events!$K11,0)+IF(Events!$C$12&gt;=DATEVALUE("01/10/2020"),Events!$K12,0)+IF(Events!$C$13&gt;=DATEVALUE("01/10/2020"),Events!$K13,0)+IF(Events!$C$14&gt;=DATEVALUE("01/10/2020"),Events!$K14,0)+IF(Events!$C$15&gt;=DATEVALUE("01/10/2020"),Events!$K15,0)+IF(Events!$C$16&gt;=DATEVALUE("01/10/2020"),Events!$K16,0)+IF(Events!$C$17&gt;=DATEVALUE("01/10/2020"),Events!$K17,0)+IF(Events!$C$18&gt;=DATEVALUE("01/10/2020"),Events!$K18,0)+IF(Events!$C$19&gt;=DATEVALUE("01/10/2020"),Events!$K19,0)+IF(Events!$C$20&gt;=DATEVALUE("01/10/2020"),Events!$K20,0)+IF(Events!$C$21&gt;=DATEVALUE("01/10/2020"),Events!$K21,0)+IF(Events!$C$22&gt;=DATEVALUE("01/10/2020"),Events!$K22,0)+IF(Events!$C$23&gt;=DATEVALUE("01/10/2020"),Events!$K23,0)+IF(Events!$C$24&gt;=DATEVALUE("01/10/2020"),Events!$K24,0)+IF(Events!$C$25&gt;=DATEVALUE("01/10/2020"),Events!$K25,0)+IF(Events!$C$26&gt;=DATEVALUE("01/10/2020"),Events!$K26,0)+IF(Events!$C$27&gt;=DATEVALUE("01/10/2020"),Events!$K27,0)+IF(Events!$C$28&gt;=DATEVALUE("01/10/2020"),Events!$K28,0)+IF(Events!$C$29&gt;=DATEVALUE("01/10/2020"),Events!$K29,0)+IF(Events!$C$30&gt;=DATEVALUE("01/10/2020"),Events!$K30,0)</f>
        <v>0</v>
      </c>
      <c r="F95" s="31">
        <f t="shared" si="37"/>
        <v>0</v>
      </c>
      <c r="G95" s="26"/>
      <c r="H95" s="30" t="e">
        <f t="shared" si="25"/>
        <v>#N/A</v>
      </c>
      <c r="I95" s="26" t="e">
        <f t="shared" si="26"/>
        <v>#N/A</v>
      </c>
      <c r="J95" s="26" t="e">
        <f t="shared" si="27"/>
        <v>#N/A</v>
      </c>
      <c r="K95" s="26" t="e">
        <f t="shared" si="28"/>
        <v>#N/A</v>
      </c>
      <c r="L95" s="31" t="e">
        <f t="shared" si="29"/>
        <v>#N/A</v>
      </c>
      <c r="M95" s="126"/>
    </row>
    <row r="96" spans="1:13" x14ac:dyDescent="0.2">
      <c r="A96" s="15" t="s">
        <v>221</v>
      </c>
      <c r="B96" s="30">
        <f>IF(Events!$C$11&lt;DATEVALUE("01/04/2020"),Events!L$11,0)+IF(Events!$C$12&lt;DATEVALUE("01/04/2020"),Events!L$12,0)+IF(Events!$C$13&lt;DATEVALUE("01/04/2020"),Events!$L13,0)+IF(Events!$C$14&lt;DATEVALUE("01/04/2020"),Events!$L14,0)+IF(Events!$C$15&lt;DATEVALUE("01/04/2020"),Events!$L15,0)+IF(Events!$C$16&lt;DATEVALUE("01/04/2020"),Events!$L16,0)+IF(Events!$C$17&lt;DATEVALUE("01/04/2020"),Events!$L17,0)+IF(Events!$C$18&lt;DATEVALUE("01/04/2020"),Events!$L18,0)+IF(Events!$C$19&lt;DATEVALUE("01/04/2020"),Events!$L19,0)+IF(Events!$C$20&lt;DATEVALUE("01/04/2020"),Events!$L20,0)+IF(Events!$C$21&lt;DATEVALUE("01/04/2020"),Events!$L21,0)+IF(Events!$C$22&lt;DATEVALUE("01/04/2020"),Events!$L22,0)+IF(Events!$C$23&lt;DATEVALUE("01/04/2020"),Events!$L23,0)+IF(Events!$C$24&lt;DATEVALUE("01/04/2020"),Events!$L24,0)+IF(Events!$C$25&lt;DATEVALUE("01/04/2020"),Events!$L25,0)+IF(Events!$C$26&lt;DATEVALUE("01/04/2020"),Events!$L26,0)+IF(Events!$C$27&lt;DATEVALUE("01/04/2020"),Events!$L27,0)+IF(Events!$C$28&lt;DATEVALUE("01/04/2020"),Events!$L28,0)+IF(Events!$C$29&lt;DATEVALUE("01/04/2020"),Events!$L29,0)+IF(Events!$C$30&lt;DATEVALUE("01/04/2020"),Events!$L30,0)</f>
        <v>0</v>
      </c>
      <c r="C96" s="26">
        <f>IF(Events!$C$11&lt;DATEVALUE("01/07/2020"),Events!L$11,0)+IF(Events!$C$12&lt;DATEVALUE("01/07/2020"),Events!L$12,0)+IF(Events!$C$13&lt;DATEVALUE("01/07/2020"),Events!$L13,0)+IF(Events!$C$14&lt;DATEVALUE("01/07/2020"),Events!$L14,0)+IF(Events!$C$15&lt;DATEVALUE("01/07/2020"),Events!$L15,0)+IF(Events!$C$16&lt;DATEVALUE("01/07/2020"),Events!$L16,0)+IF(Events!$C$17&lt;DATEVALUE("01/07/2020"),Events!$L17,0)+IF(Events!$C$18&lt;DATEVALUE("01/07/2020"),Events!$L18,0)+IF(Events!$C$19&lt;DATEVALUE("01/07/2020"),Events!$L19,0)+IF(Events!$C$20&lt;DATEVALUE("01/07/2020"),Events!$L20,0)+IF(Events!$C$21&lt;DATEVALUE("01/07/2020"),Events!$L21,0)+IF(Events!$C$22&lt;DATEVALUE("01/07/2020"),Events!$L22,0)+IF(Events!$C$23&lt;DATEVALUE("01/07/2020"),Events!$L23,0)+IF(Events!$C$24&lt;DATEVALUE("01/07/2020"),Events!$L24,-B965)+IF(Events!$C$25&lt;DATEVALUE("01/07/2020"),Events!$L25,0)+IF(Events!$C$26&lt;DATEVALUE("01/07/2020"),Events!$L26,0)+IF(Events!$C$27&lt;DATEVALUE("01/07/2020"),Events!$L27,0)+IF(Events!$C$28&lt;DATEVALUE("01/07/2020"),Events!$L28,0)+IF(Events!$C$29&lt;DATEVALUE("01/07/2020"),Events!$L29,0)+IF(Events!$C$30&lt;DATEVALUE("01/07/2020"),Events!$L30,0)</f>
        <v>0</v>
      </c>
      <c r="D96" s="26">
        <f>IF(Events!$C$11&lt;DATEVALUE("01/10/2020"),Events!L$11,0)+IF(Events!$C$12&lt;DATEVALUE("01/10/2020"),Events!L$12,0)+IF(Events!$C$13&lt;DATEVALUE("01/10/2020"),Events!$L13,0)+IF(Events!$C$14&lt;DATEVALUE("01/10/2020"),Events!$L14,0)+IF(Events!$C$15&lt;DATEVALUE("01/10/2020"),Events!$L15,0)+IF(Events!$C$16&lt;DATEVALUE("01/10/2020"),Events!$L16,0)+IF(Events!$C$17&lt;DATEVALUE("01/10/2020"),Events!$L17,0)+IF(Events!$C$18&lt;DATEVALUE("01/10/2020"),Events!$L18,0)+IF(Events!$C$19&lt;DATEVALUE("01/10/2020"),Events!$L19,0)+IF(Events!$C$20&lt;DATEVALUE("01/10/2020"),Events!$L20,0)+IF(Events!$C$21&lt;DATEVALUE("01/10/2020"),Events!$L21,0)+IF(Events!$C$22&lt;DATEVALUE("01/10/2020"),Events!$L22,0)+IF(Events!$C$23&lt;DATEVALUE("01/10/2020"),Events!$L23,0)+IF(Events!$C$24&lt;DATEVALUE("01/10/2020"),Events!$L24,0)+IF(Events!$C$25&lt;DATEVALUE("01/10/2020"),Events!$L25,0)+IF(Events!$C$26&lt;DATEVALUE("01/10/2020"),Events!$L26,0)+IF(Events!$C$27&lt;DATEVALUE("01/10/2020"),Events!$L27,0)+IF(Events!$C$28&lt;DATEVALUE("01/10/2020"),Events!$L28,0)+IF(Events!$C$29&lt;DATEVALUE("01/10/2020"),Events!$L29,0)+IF(Events!$C$30&lt;DATEVALUE("01/10/2020"),Events!$L30,0)-C96-B96</f>
        <v>0</v>
      </c>
      <c r="E96" s="26">
        <f>IF(Events!$C$11&gt;=DATEVALUE("01/10/2020"),Events!$L11,0)+IF(Events!$C$12&gt;=DATEVALUE("01/10/2020"),Events!$L12,0)+IF(Events!$C$13&gt;=DATEVALUE("01/10/2020"),Events!$L13,0)+IF(Events!$C$14&gt;=DATEVALUE("01/10/2020"),Events!$L14,0)+IF(Events!$C$15&gt;=DATEVALUE("01/10/2020"),Events!$L15,0)+IF(Events!$C$16&gt;=DATEVALUE("01/10/2020"),Events!$L16,0)+IF(Events!$C$17&gt;=DATEVALUE("01/10/2020"),Events!$L17,0)+IF(Events!$C$18&gt;=DATEVALUE("01/10/2020"),Events!$L18,0)+IF(Events!$C$19&gt;=DATEVALUE("01/10/2020"),Events!$L19,0)+IF(Events!$C$20&gt;=DATEVALUE("01/10/2020"),Events!$L20,0)+IF(Events!$C$21&gt;=DATEVALUE("01/10/2020"),Events!$L21,0)+IF(Events!$C$22&gt;=DATEVALUE("01/10/2020"),Events!$L22,0)+IF(Events!$C$23&gt;=DATEVALUE("01/10/2020"),Events!$L23,0)+IF(Events!$C$24&gt;=DATEVALUE("01/10/2020"),Events!$L24,0)+IF(Events!$C$25&gt;=DATEVALUE("01/10/2020"),Events!$L25,0)+IF(Events!$C$26&gt;=DATEVALUE("01/10/2020"),Events!$L26,0)+IF(Events!$C$27&gt;=DATEVALUE("01/10/2020"),Events!$L27,0)+IF(Events!$C$28&gt;=DATEVALUE("01/10/2020"),Events!$L28,0)+IF(Events!$C$29&gt;=DATEVALUE("01/10/2020"),Events!$L29,0)+IF(Events!$C$30&gt;=DATEVALUE("01/10/2020"),Events!$L30,0)</f>
        <v>0</v>
      </c>
      <c r="F96" s="31">
        <f t="shared" si="37"/>
        <v>0</v>
      </c>
      <c r="G96" s="26"/>
      <c r="H96" s="30" t="e">
        <f t="shared" si="25"/>
        <v>#N/A</v>
      </c>
      <c r="I96" s="26" t="e">
        <f t="shared" si="26"/>
        <v>#N/A</v>
      </c>
      <c r="J96" s="26" t="e">
        <f t="shared" si="27"/>
        <v>#N/A</v>
      </c>
      <c r="K96" s="26" t="e">
        <f t="shared" si="28"/>
        <v>#N/A</v>
      </c>
      <c r="L96" s="31" t="e">
        <f t="shared" si="29"/>
        <v>#N/A</v>
      </c>
      <c r="M96" s="126"/>
    </row>
    <row r="97" spans="1:13" x14ac:dyDescent="0.2">
      <c r="A97" s="15" t="s">
        <v>220</v>
      </c>
      <c r="B97" s="30">
        <f>IF(Events!$C$11&lt;DATEVALUE("01/04/2020"),Events!M$11,0)+IF(Events!$C$12&lt;DATEVALUE("01/04/2020"),Events!M$12,0)+IF(Events!$C$13&lt;DATEVALUE("01/04/2020"),Events!$M13,0)+IF(Events!$C$14&lt;DATEVALUE("01/04/2020"),Events!$M14,0)+IF(Events!$C$15&lt;DATEVALUE("01/04/2020"),Events!$M15,0)+IF(Events!$C$16&lt;DATEVALUE("01/04/2020"),Events!$M16,0)+IF(Events!$C$17&lt;DATEVALUE("01/04/2020"),Events!$M17,0)+IF(Events!$C$18&lt;DATEVALUE("01/04/2020"),Events!$M18,0)+IF(Events!$C$19&lt;DATEVALUE("01/04/2020"),Events!$M19,0)+IF(Events!$C$20&lt;DATEVALUE("01/04/2020"),Events!$M20,0)+IF(Events!$C$21&lt;DATEVALUE("01/04/2020"),Events!$M21,0)+IF(Events!$C$22&lt;DATEVALUE("01/04/2020"),Events!$M22,0)+IF(Events!$C$23&lt;DATEVALUE("01/04/2020"),Events!$M23,0)+IF(Events!$C$24&lt;DATEVALUE("01/04/2020"),Events!$M24,0)+IF(Events!$C$25&lt;DATEVALUE("01/04/2020"),Events!$M25,0)+IF(Events!$C$26&lt;DATEVALUE("01/04/2020"),Events!$M26,0)+IF(Events!$C$27&lt;DATEVALUE("01/04/2020"),Events!$M27,0)+IF(Events!$C$28&lt;DATEVALUE("01/04/2020"),Events!$M28,0)+IF(Events!$C$29&lt;DATEVALUE("01/04/2020"),Events!$M29,0)+IF(Events!$C$30&lt;DATEVALUE("01/04/2020"),Events!$M30,0)</f>
        <v>0</v>
      </c>
      <c r="C97" s="26">
        <f>IF(Events!$C$11&lt;DATEVALUE("01/07/2020"),Events!M$11,0)+IF(Events!$C$12&lt;DATEVALUE("01/07/2020"),Events!M$12,0)+IF(Events!$C$13&lt;DATEVALUE("01/07/2020"),Events!$M13,0)+IF(Events!$C$14&lt;DATEVALUE("01/07/2020"),Events!$M14,0)+IF(Events!$C$15&lt;DATEVALUE("01/07/2020"),Events!$M15,0)+IF(Events!$C$16&lt;DATEVALUE("01/07/2020"),Events!$M16,0)+IF(Events!$C$17&lt;DATEVALUE("01/07/2020"),Events!$M17,0)+IF(Events!$C$18&lt;DATEVALUE("01/07/2020"),Events!$M18,0)+IF(Events!$C$19&lt;DATEVALUE("01/07/2020"),Events!$M19,0)+IF(Events!$C$20&lt;DATEVALUE("01/07/2020"),Events!$M20,0)+IF(Events!$C$21&lt;DATEVALUE("01/07/2020"),Events!$M21,0)+IF(Events!$C$22&lt;DATEVALUE("01/07/2020"),Events!$M22,0)+IF(Events!$C$23&lt;DATEVALUE("01/07/2020"),Events!$M23,0)+IF(Events!$C$24&lt;DATEVALUE("01/07/2020"),Events!$M24,0)+IF(Events!$C$25&lt;DATEVALUE("01/07/2020"),Events!$M25,0)+IF(Events!$C$26&lt;DATEVALUE("01/07/2020"),Events!$M26,0)+IF(Events!$C$27&lt;DATEVALUE("01/07/2020"),Events!$M27,0)+IF(Events!$C$28&lt;DATEVALUE("01/07/2020"),Events!$M28,0)+IF(Events!$C$29&lt;DATEVALUE("01/07/2020"),Events!$M29,0)+IF(Events!$C$30&lt;DATEVALUE("01/07/2020"),Events!$M30,0)-B97</f>
        <v>0</v>
      </c>
      <c r="D97" s="26">
        <f>IF(Events!$C$11&lt;DATEVALUE("01/10/2020"),Events!M$11,0)+IF(Events!$C$12&lt;DATEVALUE("01/10/2020"),Events!M$12,0)+IF(Events!$C$13&lt;DATEVALUE("01/10/2020"),Events!$M13,0)+IF(Events!$C$14&lt;DATEVALUE("01/10/2020"),Events!$M14,0)+IF(Events!$C$15&lt;DATEVALUE("01/10/2020"),Events!$M15,0)+IF(Events!$C$16&lt;DATEVALUE("01/10/2020"),Events!$M16,0)+IF(Events!$C$17&lt;DATEVALUE("01/10/2020"),Events!$M17,0)+IF(Events!$C$18&lt;DATEVALUE("01/10/2020"),Events!$M18,0)+IF(Events!$C$19&lt;DATEVALUE("01/10/2020"),Events!$M19,0)+IF(Events!$C$20&lt;DATEVALUE("01/10/2020"),Events!$M20,0)+IF(Events!$C$21&lt;DATEVALUE("01/10/2020"),Events!$M21,0)+IF(Events!$C$22&lt;DATEVALUE("01/10/2020"),Events!$M22,0)+IF(Events!$C$23&lt;DATEVALUE("01/10/2020"),Events!$M23,0)+IF(Events!$C$24&lt;DATEVALUE("01/10/2020"),Events!$M24,0)+IF(Events!$C$25&lt;DATEVALUE("01/10/2020"),Events!$M25,0)+IF(Events!$C$26&lt;DATEVALUE("01/10/2020"),Events!$M26,0)+IF(Events!$C$27&lt;DATEVALUE("01/10/2020"),Events!$M27,0)+IF(Events!$C$28&lt;DATEVALUE("01/10/2020"),Events!$M28,0)+IF(Events!$C$29&lt;DATEVALUE("01/10/2020"),Events!$M29,0)+IF(Events!$C$30&lt;DATEVALUE("01/10/2020"),Events!$M30,0)-C97-B97</f>
        <v>0</v>
      </c>
      <c r="E97" s="26">
        <f>IF(Events!$C$11&gt;=DATEVALUE("01/10/2020"),Events!$M11,0)+IF(Events!$C$12&gt;=DATEVALUE("01/10/2020"),Events!$M12,0)+IF(Events!$C$13&gt;=DATEVALUE("01/10/2020"),Events!$M13,0)+IF(Events!$C$14&gt;=DATEVALUE("01/10/2020"),Events!$M14,0)+IF(Events!$C$15&gt;=DATEVALUE("01/10/2020"),Events!$M15,0)+IF(Events!$C$16&gt;=DATEVALUE("01/10/2020"),Events!$M16,0)+IF(Events!$C$17&gt;=DATEVALUE("01/10/2020"),Events!$M17,0)+IF(Events!$C$18&gt;=DATEVALUE("01/10/2020"),Events!$M18,0)+IF(Events!$C$19&gt;=DATEVALUE("01/10/2020"),Events!$M19,0)+IF(Events!$C$20&gt;=DATEVALUE("01/10/2020"),Events!$M20,0)+IF(Events!$C$21&gt;=DATEVALUE("01/10/2020"),Events!$M21,0)+IF(Events!$C$22&gt;=DATEVALUE("01/10/2020"),Events!$M22,0)+IF(Events!$C$23&gt;=DATEVALUE("01/10/2020"),Events!$M23,0)+IF(Events!$C$24&gt;=DATEVALUE("01/10/2020"),Events!$M24,0)+IF(Events!$C$25&gt;=DATEVALUE("01/10/2020"),Events!$M25,0)+IF(Events!$C$26&gt;=DATEVALUE("01/10/2020"),Events!$M26,0)+IF(Events!$C$27&gt;=DATEVALUE("01/10/2020"),Events!$M27,0)+IF(Events!$C$28&gt;=DATEVALUE("01/10/2020"),Events!$M28,0)+IF(Events!$C$29&gt;=DATEVALUE("01/10/2020"),Events!$M29,0)+IF(Events!$C$30&gt;=DATEVALUE("01/10/2020"),Events!$M30,0)</f>
        <v>0</v>
      </c>
      <c r="F97" s="31">
        <f t="shared" si="37"/>
        <v>0</v>
      </c>
      <c r="G97" s="26"/>
      <c r="H97" s="30" t="e">
        <f>B97*$K$6</f>
        <v>#N/A</v>
      </c>
      <c r="I97" s="26" t="e">
        <f t="shared" si="26"/>
        <v>#N/A</v>
      </c>
      <c r="J97" s="26" t="e">
        <f t="shared" si="27"/>
        <v>#N/A</v>
      </c>
      <c r="K97" s="26" t="e">
        <f t="shared" si="28"/>
        <v>#N/A</v>
      </c>
      <c r="L97" s="31" t="e">
        <f t="shared" si="29"/>
        <v>#N/A</v>
      </c>
      <c r="M97" s="126"/>
    </row>
    <row r="98" spans="1:13" x14ac:dyDescent="0.2">
      <c r="A98" s="68" t="s">
        <v>246</v>
      </c>
      <c r="B98" s="30">
        <f>IF(Events!$C$11&lt;DATEVALUE("01/04/2020"),Events!N$11,0)+IF(Events!$C$12&lt;DATEVALUE("01/04/2020"),Events!N$12,0)+IF(Events!$C$13&lt;DATEVALUE("01/04/2020"),Events!$N13,0)+IF(Events!$C$14&lt;DATEVALUE("01/04/2020"),Events!$N14,0)+IF(Events!$C$15&lt;DATEVALUE("01/04/2020"),Events!$N15,0)+IF(Events!$C$16&lt;DATEVALUE("01/04/2020"),Events!$N16,0)+IF(Events!$C$17&lt;DATEVALUE("01/04/2020"),Events!$N17,0)+IF(Events!$C$18&lt;DATEVALUE("01/04/2020"),Events!$N18,0)+IF(Events!$C$19&lt;DATEVALUE("01/04/2020"),Events!$N19,0)+IF(Events!$C$20&lt;DATEVALUE("01/04/2020"),Events!$N20,0)+IF(Events!$C$21&lt;DATEVALUE("01/04/2020"),Events!$N21,0)+IF(Events!$C$22&lt;DATEVALUE("01/04/2020"),Events!$N22,0)+IF(Events!$C$23&lt;DATEVALUE("01/04/2020"),Events!$N23,0)+IF(Events!$C$24&lt;DATEVALUE("01/04/2020"),Events!$N24,0)+IF(Events!$C$25&lt;DATEVALUE("01/04/2020"),Events!$N25,0)+IF(Events!$C$26&lt;DATEVALUE("01/04/2020"),Events!$N26,0)+IF(Events!$C$27&lt;DATEVALUE("01/04/2020"),Events!$N27,0)+IF(Events!$C$28&lt;DATEVALUE("01/04/2020"),Events!$N28,0)+IF(Events!$C$29&lt;DATEVALUE("01/04/2020"),Events!$N29,0)+IF(Events!$C$30&lt;DATEVALUE("01/04/2020"),Events!$N30,0)</f>
        <v>0</v>
      </c>
      <c r="C98" s="26">
        <f>IF(Events!$C$11&lt;DATEVALUE("01/07/2020"),Events!N$11,0)+IF(Events!$C$12&lt;DATEVALUE("01/07/2020"),Events!N$12,0)+IF(Events!$C$13&lt;DATEVALUE("01/07/2020"),Events!$N13,0)+IF(Events!$C$14&lt;DATEVALUE("01/07/2020"),Events!$N14,0)+IF(Events!$C$15&lt;DATEVALUE("01/07/2020"),Events!$N15,0)+IF(Events!$C$16&lt;DATEVALUE("01/07/2020"),Events!$N16,0)+IF(Events!$C$17&lt;DATEVALUE("01/07/2020"),Events!$N17,0)+IF(Events!$C$18&lt;DATEVALUE("01/07/2020"),Events!$N18,0)+IF(Events!$C$19&lt;DATEVALUE("01/07/2020"),Events!$N19,0)+IF(Events!$C$20&lt;DATEVALUE("01/07/2020"),Events!$N20,0)+IF(Events!$C$21&lt;DATEVALUE("01/07/2020"),Events!$N21,0)+IF(Events!$C$22&lt;DATEVALUE("01/07/2020"),Events!$N22,0)+IF(Events!$C$23&lt;DATEVALUE("01/07/2020"),Events!$N23,0)+IF(Events!$C$24&lt;DATEVALUE("01/07/2020"),Events!$N24,0)+IF(Events!$C$25&lt;DATEVALUE("01/07/2020"),Events!$N25,0)+IF(Events!$C$26&lt;DATEVALUE("01/07/2020"),Events!$N26,0)+IF(Events!$C$27&lt;DATEVALUE("01/07/2020"),Events!$N27,0)+IF(Events!$C$28&lt;DATEVALUE("01/07/2020"),Events!$N28,0)+IF(Events!$C$29&lt;DATEVALUE("01/07/2020"),Events!$N29,0)+IF(Events!$C$30&lt;DATEVALUE("01/07/2020"),Events!$N30,0)-B98</f>
        <v>0</v>
      </c>
      <c r="D98" s="26">
        <f>IF(Events!$C$11&lt;DATEVALUE("01/10/2020"),Events!N$11,0)+IF(Events!$C$12&lt;DATEVALUE("01/10/2020"),Events!N$12,0)+IF(Events!$C$13&lt;DATEVALUE("01/10/2020"),Events!$N13,0)+IF(Events!$C$14&lt;DATEVALUE("01/10/2020"),Events!$N14,0)+IF(Events!$C$15&lt;DATEVALUE("01/10/2020"),Events!$N15,0)+IF(Events!$C$16&lt;DATEVALUE("01/10/2020"),Events!$N16,0)+IF(Events!$C$17&lt;DATEVALUE("01/10/2020"),Events!$N17,0)+IF(Events!$C$18&lt;DATEVALUE("01/10/2020"),Events!$N18,0)+IF(Events!$C$19&lt;DATEVALUE("01/10/2020"),Events!$N19,0)+IF(Events!$C$20&lt;DATEVALUE("01/10/2020"),Events!$N20,0)+IF(Events!$C$21&lt;DATEVALUE("01/10/2020"),Events!$N21,0)+IF(Events!$C$22&lt;DATEVALUE("01/10/2020"),Events!$N22,0)+IF(Events!$C$23&lt;DATEVALUE("01/10/2020"),Events!$N23,0)+IF(Events!$C$24&lt;DATEVALUE("01/10/2020"),Events!$N24,0)+IF(Events!$C$25&lt;DATEVALUE("01/10/2020"),Events!$N25,0)+IF(Events!$C$26&lt;DATEVALUE("01/10/2020"),Events!$N26,0)+IF(Events!$C$27&lt;DATEVALUE("01/10/2020"),Events!$N27,0)+IF(Events!$C$28&lt;DATEVALUE("01/10/2020"),Events!$N28,0)+IF(Events!$C$29&lt;DATEVALUE("01/10/2020"),Events!$N29,0)+IF(Events!$C$30&lt;DATEVALUE("01/10/2020"),Events!$N30,0)-C98-B98</f>
        <v>0</v>
      </c>
      <c r="E98" s="26">
        <f>IF(Events!$C$11&gt;=DATEVALUE("01/10/2020"),Events!$N11,0)+IF(Events!$C$12&gt;=DATEVALUE("01/10/2020"),Events!$N12,0)+IF(Events!$C$13&gt;=DATEVALUE("01/10/2020"),Events!$N13,0)+IF(Events!$C$14&gt;=DATEVALUE("01/10/2020"),Events!$N14,0)+IF(Events!$C$15&gt;=DATEVALUE("01/10/2020"),Events!$N15,0)+IF(Events!$C$16&gt;=DATEVALUE("01/10/2020"),Events!$N16,0)+IF(Events!$C$17&gt;=DATEVALUE("01/10/2020"),Events!$N17,0)+IF(Events!$C$18&gt;=DATEVALUE("01/10/2020"),Events!$N18,0)+IF(Events!$C$19&gt;=DATEVALUE("01/10/2020"),Events!$N19,0)+IF(Events!$C$20&gt;=DATEVALUE("01/10/2020"),Events!$N20,0)+IF(Events!$C$21&gt;=DATEVALUE("01/10/2020"),Events!$N21,0)+IF(Events!$C$22&gt;=DATEVALUE("01/10/2020"),Events!$N22,0)+IF(Events!$C$23&gt;=DATEVALUE("01/10/2020"),Events!$N23,0)+IF(Events!$C$24&gt;=DATEVALUE("01/10/2020"),Events!$N24,0)+IF(Events!$C$25&gt;=DATEVALUE("01/10/2020"),Events!$N25,0)+IF(Events!$C$26&gt;=DATEVALUE("01/10/2020"),Events!$N26,0)+IF(Events!$C$27&gt;=DATEVALUE("01/10/2020"),Events!$N27,0)+IF(Events!$C$28&gt;=DATEVALUE("01/10/2020"),Events!$N28,0)+IF(Events!$C$29&gt;=DATEVALUE("01/10/2020"),Events!$N29,0)+IF(Events!$C$30&gt;=DATEVALUE("01/10/2020"),Events!$N30,0)</f>
        <v>0</v>
      </c>
      <c r="F98" s="31">
        <f t="shared" si="37"/>
        <v>0</v>
      </c>
      <c r="G98" s="26"/>
      <c r="H98" s="30" t="e">
        <f t="shared" si="25"/>
        <v>#N/A</v>
      </c>
      <c r="I98" s="26" t="e">
        <f t="shared" si="26"/>
        <v>#N/A</v>
      </c>
      <c r="J98" s="26" t="e">
        <f t="shared" si="27"/>
        <v>#N/A</v>
      </c>
      <c r="K98" s="26" t="e">
        <f t="shared" si="28"/>
        <v>#N/A</v>
      </c>
      <c r="L98" s="31" t="e">
        <f t="shared" si="29"/>
        <v>#N/A</v>
      </c>
      <c r="M98" s="126"/>
    </row>
    <row r="99" spans="1:13" x14ac:dyDescent="0.2">
      <c r="A99" s="15" t="s">
        <v>148</v>
      </c>
      <c r="B99" s="30">
        <f>IF(Events!$C$11&lt;DATEVALUE("01/04/2020"),Events!O$11,0)+IF(Events!$C$12&lt;DATEVALUE("01/04/2020"),Events!O$12,0)+IF(Events!$C$13&lt;DATEVALUE("01/04/2020"),Events!$O13,0)+IF(Events!$C$14&lt;DATEVALUE("01/04/2020"),Events!$O14,0)+IF(Events!$C$15&lt;DATEVALUE("01/04/2020"),Events!$O15,0)+IF(Events!$C$16&lt;DATEVALUE("01/04/2020"),Events!$O16,0)+IF(Events!$C$17&lt;DATEVALUE("01/04/2020"),Events!$O17,0)+IF(Events!$C$18&lt;DATEVALUE("01/04/2020"),Events!$O18,0)+IF(Events!$C$19&lt;DATEVALUE("01/04/2020"),Events!$O19,0)+IF(Events!$C$20&lt;DATEVALUE("01/04/2020"),Events!$O20,0)+IF(Events!$C$21&lt;DATEVALUE("01/04/2020"),Events!$O21,0)+IF(Events!$C$22&lt;DATEVALUE("01/04/2020"),Events!$O22,0)+IF(Events!$C$23&lt;DATEVALUE("01/04/2020"),Events!$O23,0)+IF(Events!$C$24&lt;DATEVALUE("01/04/2020"),Events!$O24,0)+IF(Events!$C$25&lt;DATEVALUE("01/04/2020"),Events!$O25,0)+IF(Events!$C$26&lt;DATEVALUE("01/04/2020"),Events!$O26,0)+IF(Events!$C$27&lt;DATEVALUE("01/04/2020"),Events!$O27,0)+IF(Events!$C$28&lt;DATEVALUE("01/04/2020"),Events!$O28,0)+IF(Events!$C$29&lt;DATEVALUE("01/04/2020"),Events!$O29,0)+IF(Events!$C$30&lt;DATEVALUE("01/04/2020"),Events!$O30,0)</f>
        <v>0</v>
      </c>
      <c r="C99" s="26">
        <f>IF(Events!$C$11&lt;DATEVALUE("01/07/2020"),Events!O$11,0)+IF(Events!$C$12&lt;DATEVALUE("01/07/2020"),Events!O$12,0)+IF(Events!$C$13&lt;DATEVALUE("01/07/2020"),Events!$O13,0)+IF(Events!$C$14&lt;DATEVALUE("01/07/2020"),Events!$O14,0)+IF(Events!$C$15&lt;DATEVALUE("01/07/2020"),Events!$O15,0)+IF(Events!$C$16&lt;DATEVALUE("01/07/2020"),Events!$O16,0)+IF(Events!$C$17&lt;DATEVALUE("01/07/2020"),Events!$O17,0)+IF(Events!$C$18&lt;DATEVALUE("01/07/2020"),Events!$O18,0)+IF(Events!$C$19&lt;DATEVALUE("01/07/2020"),Events!$O19,0)+IF(Events!$C$20&lt;DATEVALUE("01/07/2020"),Events!$O20,0)+IF(Events!$C$21&lt;DATEVALUE("01/07/2020"),Events!$O21,0)+IF(Events!$C$22&lt;DATEVALUE("01/07/2020"),Events!$O22,0)+IF(Events!$C$23&lt;DATEVALUE("01/07/2020"),Events!$O23,0)+IF(Events!$C$24&lt;DATEVALUE("01/07/2020"),Events!$O24,0)+IF(Events!$C$25&lt;DATEVALUE("01/07/2020"),Events!$O25,0)+IF(Events!$C$26&lt;DATEVALUE("01/07/2020"),Events!$O26,0)+IF(Events!$C$27&lt;DATEVALUE("01/07/2020"),Events!$O27,0)+IF(Events!$C$28&lt;DATEVALUE("01/07/2020"),Events!$O28,0)+IF(Events!$C$29&lt;DATEVALUE("01/07/2020"),Events!$O29,0)+IF(Events!$C$30&lt;DATEVALUE("01/07/2020"),Events!$O30,0)-B99</f>
        <v>0</v>
      </c>
      <c r="D99" s="26">
        <f>IF(Events!$C$11&lt;DATEVALUE("01/10/2020"),Events!O$11,0)+IF(Events!$C$12&lt;DATEVALUE("01/10/2020"),Events!O$12,0)+IF(Events!$C$13&lt;DATEVALUE("01/10/2020"),Events!$O13,0)+IF(Events!$C$14&lt;DATEVALUE("01/10/2020"),Events!$O14,0)+IF(Events!$C$15&lt;DATEVALUE("01/10/2020"),Events!$O15,0)+IF(Events!$C$16&lt;DATEVALUE("01/10/2020"),Events!$O16,0)+IF(Events!$C$17&lt;DATEVALUE("01/10/2020"),Events!$O17,0)+IF(Events!$C$18&lt;DATEVALUE("01/10/2020"),Events!$O18,0)+IF(Events!$C$19&lt;DATEVALUE("01/10/2020"),Events!$O19,0)+IF(Events!$C$20&lt;DATEVALUE("01/10/2020"),Events!$O20,0)+IF(Events!$C$21&lt;DATEVALUE("01/10/2020"),Events!$O21,0)+IF(Events!$C$22&lt;DATEVALUE("01/10/2020"),Events!$O22,0)+IF(Events!$C$23&lt;DATEVALUE("01/10/2020"),Events!$O23,0)+IF(Events!$C$24&lt;DATEVALUE("01/10/2020"),Events!$O24,0)+IF(Events!$C$25&lt;DATEVALUE("01/10/2020"),Events!$O25,0)+IF(Events!$C$26&lt;DATEVALUE("01/10/2020"),Events!$O26,0)+IF(Events!$C$27&lt;DATEVALUE("01/10/2020"),Events!$O27,0)+IF(Events!$C$28&lt;DATEVALUE("01/10/2020"),Events!$O28,0)+IF(Events!$C$29&lt;DATEVALUE("01/10/2020"),Events!$O29,0)+IF(Events!$C$30&lt;DATEVALUE("01/10/2020"),Events!$O30,0)-C99-B99</f>
        <v>0</v>
      </c>
      <c r="E99" s="26">
        <f>IF(Events!$C$11&gt;=DATEVALUE("01/10/2020"),Events!$O11,0)+IF(Events!$C$12&gt;=DATEVALUE("01/10/2020"),Events!$O12,0)+IF(Events!$C$13&gt;=DATEVALUE("01/10/2020"),Events!$O13,0)+IF(Events!$C$14&gt;=DATEVALUE("01/10/2020"),Events!$O14,0)+IF(Events!$C$15&gt;=DATEVALUE("01/10/2020"),Events!$O15,0)+IF(Events!$C$16&gt;=DATEVALUE("01/10/2020"),Events!$O16,0)+IF(Events!$C$17&gt;=DATEVALUE("01/10/2020"),Events!$O17,0)+IF(Events!$C$18&gt;=DATEVALUE("01/10/2020"),Events!$O18,0)+IF(Events!$C$19&gt;=DATEVALUE("01/10/2020"),Events!$O19,0)+IF(Events!$C$20&gt;=DATEVALUE("01/10/2020"),Events!$O20,0)+IF(Events!$C$21&gt;=DATEVALUE("01/10/2020"),Events!$O21,0)+IF(Events!$C$22&gt;=DATEVALUE("01/10/2020"),Events!$O22,0)+IF(Events!$C$23&gt;=DATEVALUE("01/10/2020"),Events!$O23,0)+IF(Events!$C$24&gt;=DATEVALUE("01/10/2020"),Events!$O24,0)+IF(Events!$C$25&gt;=DATEVALUE("01/10/2020"),Events!$O25,0)+IF(Events!$C$26&gt;=DATEVALUE("01/10/2020"),Events!$O26,0)+IF(Events!$C$27&gt;=DATEVALUE("01/10/2020"),Events!$O27,0)+IF(Events!$C$28&gt;=DATEVALUE("01/10/2020"),Events!$O28,0)+IF(Events!$C$29&gt;=DATEVALUE("01/10/2020"),Events!$O29,0)+IF(Events!$C$30&gt;=DATEVALUE("01/10/2020"),Events!$O30,0)</f>
        <v>0</v>
      </c>
      <c r="F99" s="31">
        <f t="shared" si="37"/>
        <v>0</v>
      </c>
      <c r="G99" s="26"/>
      <c r="H99" s="30" t="e">
        <f t="shared" si="25"/>
        <v>#N/A</v>
      </c>
      <c r="I99" s="26" t="e">
        <f t="shared" si="26"/>
        <v>#N/A</v>
      </c>
      <c r="J99" s="26" t="e">
        <f t="shared" si="27"/>
        <v>#N/A</v>
      </c>
      <c r="K99" s="26" t="e">
        <f t="shared" si="28"/>
        <v>#N/A</v>
      </c>
      <c r="L99" s="31" t="e">
        <f t="shared" si="29"/>
        <v>#N/A</v>
      </c>
      <c r="M99" s="126"/>
    </row>
    <row r="100" spans="1:13" ht="15" x14ac:dyDescent="0.25">
      <c r="A100" s="3" t="s">
        <v>252</v>
      </c>
      <c r="B100" s="69">
        <f>SUM(B91:B99)</f>
        <v>0</v>
      </c>
      <c r="C100" s="70">
        <f t="shared" ref="C100" si="38">SUM(C91:C99)</f>
        <v>0</v>
      </c>
      <c r="D100" s="70">
        <f t="shared" ref="D100" si="39">SUM(D91:D99)</f>
        <v>0</v>
      </c>
      <c r="E100" s="70">
        <f t="shared" ref="E100" si="40">SUM(E91:E99)</f>
        <v>0</v>
      </c>
      <c r="F100" s="29">
        <f>SUM(F91:F99)</f>
        <v>0</v>
      </c>
      <c r="G100" s="26"/>
      <c r="H100" s="30" t="e">
        <f t="shared" si="25"/>
        <v>#N/A</v>
      </c>
      <c r="I100" s="26" t="e">
        <f t="shared" si="26"/>
        <v>#N/A</v>
      </c>
      <c r="J100" s="26" t="e">
        <f t="shared" si="27"/>
        <v>#N/A</v>
      </c>
      <c r="K100" s="26" t="e">
        <f t="shared" si="28"/>
        <v>#N/A</v>
      </c>
      <c r="L100" s="31" t="e">
        <f t="shared" si="29"/>
        <v>#N/A</v>
      </c>
      <c r="M100" s="126"/>
    </row>
    <row r="101" spans="1:13" x14ac:dyDescent="0.2">
      <c r="B101" s="30"/>
      <c r="C101" s="26"/>
      <c r="D101" s="26"/>
      <c r="E101" s="26"/>
      <c r="F101" s="31"/>
      <c r="G101" s="26"/>
      <c r="H101" s="30"/>
      <c r="I101" s="26"/>
      <c r="J101" s="26"/>
      <c r="K101" s="26"/>
      <c r="L101" s="31"/>
      <c r="M101" s="126"/>
    </row>
    <row r="102" spans="1:13" x14ac:dyDescent="0.2">
      <c r="B102" s="30"/>
      <c r="C102" s="26"/>
      <c r="D102" s="26"/>
      <c r="E102" s="26"/>
      <c r="F102" s="31"/>
      <c r="G102" s="26"/>
      <c r="H102" s="30"/>
      <c r="I102" s="26"/>
      <c r="J102" s="26"/>
      <c r="K102" s="26"/>
      <c r="L102" s="31"/>
      <c r="M102" s="126"/>
    </row>
    <row r="103" spans="1:13" x14ac:dyDescent="0.2">
      <c r="A103" s="6" t="s">
        <v>267</v>
      </c>
      <c r="B103" s="124"/>
      <c r="C103" s="125"/>
      <c r="D103" s="125"/>
      <c r="E103" s="125"/>
      <c r="F103" s="31">
        <f t="shared" ref="F103:F124" si="41">B103+C103+D103+E103</f>
        <v>0</v>
      </c>
      <c r="G103" s="26"/>
      <c r="H103" s="30" t="e">
        <f>B103*$K$6</f>
        <v>#N/A</v>
      </c>
      <c r="I103" s="26" t="e">
        <f t="shared" si="26"/>
        <v>#N/A</v>
      </c>
      <c r="J103" s="26" t="e">
        <f t="shared" si="27"/>
        <v>#N/A</v>
      </c>
      <c r="K103" s="26" t="e">
        <f t="shared" si="28"/>
        <v>#N/A</v>
      </c>
      <c r="L103" s="31" t="e">
        <f t="shared" si="29"/>
        <v>#N/A</v>
      </c>
      <c r="M103" s="127"/>
    </row>
    <row r="104" spans="1:13" x14ac:dyDescent="0.2">
      <c r="A104" s="17" t="s">
        <v>268</v>
      </c>
      <c r="B104" s="124"/>
      <c r="C104" s="125"/>
      <c r="D104" s="125"/>
      <c r="E104" s="125"/>
      <c r="F104" s="31">
        <f t="shared" si="41"/>
        <v>0</v>
      </c>
      <c r="G104" s="26"/>
      <c r="H104" s="30" t="e">
        <f t="shared" si="25"/>
        <v>#N/A</v>
      </c>
      <c r="I104" s="26" t="e">
        <f t="shared" si="26"/>
        <v>#N/A</v>
      </c>
      <c r="J104" s="26" t="e">
        <f t="shared" si="27"/>
        <v>#N/A</v>
      </c>
      <c r="K104" s="26" t="e">
        <f t="shared" si="28"/>
        <v>#N/A</v>
      </c>
      <c r="L104" s="31" t="e">
        <f t="shared" si="29"/>
        <v>#N/A</v>
      </c>
      <c r="M104" s="126"/>
    </row>
    <row r="105" spans="1:13" x14ac:dyDescent="0.2">
      <c r="A105" s="17" t="s">
        <v>269</v>
      </c>
      <c r="B105" s="124"/>
      <c r="C105" s="125"/>
      <c r="D105" s="125"/>
      <c r="E105" s="125"/>
      <c r="F105" s="31">
        <f t="shared" si="41"/>
        <v>0</v>
      </c>
      <c r="G105" s="26"/>
      <c r="H105" s="30" t="e">
        <f t="shared" si="25"/>
        <v>#N/A</v>
      </c>
      <c r="I105" s="26" t="e">
        <f t="shared" si="26"/>
        <v>#N/A</v>
      </c>
      <c r="J105" s="26" t="e">
        <f t="shared" si="27"/>
        <v>#N/A</v>
      </c>
      <c r="K105" s="26" t="e">
        <f t="shared" si="28"/>
        <v>#N/A</v>
      </c>
      <c r="L105" s="31" t="e">
        <f t="shared" si="29"/>
        <v>#N/A</v>
      </c>
      <c r="M105" s="126"/>
    </row>
    <row r="106" spans="1:13" x14ac:dyDescent="0.2">
      <c r="A106" s="6" t="s">
        <v>284</v>
      </c>
      <c r="B106" s="124"/>
      <c r="C106" s="125"/>
      <c r="D106" s="125"/>
      <c r="E106" s="125"/>
      <c r="F106" s="31">
        <f t="shared" si="41"/>
        <v>0</v>
      </c>
      <c r="G106" s="26"/>
      <c r="H106" s="30" t="e">
        <f t="shared" si="25"/>
        <v>#N/A</v>
      </c>
      <c r="I106" s="26" t="e">
        <f t="shared" si="26"/>
        <v>#N/A</v>
      </c>
      <c r="J106" s="26" t="e">
        <f t="shared" si="27"/>
        <v>#N/A</v>
      </c>
      <c r="K106" s="26" t="e">
        <f t="shared" si="28"/>
        <v>#N/A</v>
      </c>
      <c r="L106" s="31" t="e">
        <f t="shared" si="29"/>
        <v>#N/A</v>
      </c>
      <c r="M106" s="126"/>
    </row>
    <row r="107" spans="1:13" x14ac:dyDescent="0.2">
      <c r="A107" s="6" t="s">
        <v>285</v>
      </c>
      <c r="B107" s="124"/>
      <c r="C107" s="125"/>
      <c r="D107" s="125"/>
      <c r="E107" s="125"/>
      <c r="F107" s="31">
        <f t="shared" si="41"/>
        <v>0</v>
      </c>
      <c r="G107" s="26"/>
      <c r="H107" s="30" t="e">
        <f t="shared" ref="H107:H109" si="42">B107*$K$6</f>
        <v>#N/A</v>
      </c>
      <c r="I107" s="26" t="e">
        <f t="shared" ref="I107:I108" si="43">C107*$K$6</f>
        <v>#N/A</v>
      </c>
      <c r="J107" s="26" t="e">
        <f t="shared" ref="J107:J109" si="44">D107*$K$6</f>
        <v>#N/A</v>
      </c>
      <c r="K107" s="26" t="e">
        <f t="shared" ref="K107:K109" si="45">E107*$K$6</f>
        <v>#N/A</v>
      </c>
      <c r="L107" s="31" t="e">
        <f t="shared" ref="L107:L108" si="46">SUM(H107:K107)</f>
        <v>#N/A</v>
      </c>
      <c r="M107" s="126"/>
    </row>
    <row r="108" spans="1:13" x14ac:dyDescent="0.2">
      <c r="A108" s="6" t="s">
        <v>286</v>
      </c>
      <c r="B108" s="124"/>
      <c r="C108" s="125"/>
      <c r="D108" s="125"/>
      <c r="E108" s="125"/>
      <c r="F108" s="31">
        <f t="shared" si="41"/>
        <v>0</v>
      </c>
      <c r="G108" s="26"/>
      <c r="H108" s="30" t="e">
        <f t="shared" si="42"/>
        <v>#N/A</v>
      </c>
      <c r="I108" s="26" t="e">
        <f t="shared" si="43"/>
        <v>#N/A</v>
      </c>
      <c r="J108" s="26" t="e">
        <f t="shared" si="44"/>
        <v>#N/A</v>
      </c>
      <c r="K108" s="26" t="e">
        <f t="shared" si="45"/>
        <v>#N/A</v>
      </c>
      <c r="L108" s="31" t="e">
        <f t="shared" si="46"/>
        <v>#N/A</v>
      </c>
      <c r="M108" s="126"/>
    </row>
    <row r="109" spans="1:13" x14ac:dyDescent="0.2">
      <c r="A109" s="6" t="s">
        <v>287</v>
      </c>
      <c r="B109" s="124"/>
      <c r="C109" s="125"/>
      <c r="D109" s="125"/>
      <c r="E109" s="125"/>
      <c r="F109" s="31">
        <f t="shared" si="41"/>
        <v>0</v>
      </c>
      <c r="G109" s="26"/>
      <c r="H109" s="30" t="e">
        <f t="shared" si="42"/>
        <v>#N/A</v>
      </c>
      <c r="I109" s="26" t="e">
        <f>C109*$K$6</f>
        <v>#N/A</v>
      </c>
      <c r="J109" s="26" t="e">
        <f t="shared" si="44"/>
        <v>#N/A</v>
      </c>
      <c r="K109" s="26" t="e">
        <f t="shared" si="45"/>
        <v>#N/A</v>
      </c>
      <c r="L109" s="31" t="e">
        <f>SUM(H109:K109)</f>
        <v>#N/A</v>
      </c>
      <c r="M109" s="126"/>
    </row>
    <row r="110" spans="1:13" x14ac:dyDescent="0.2">
      <c r="A110" s="6" t="s">
        <v>270</v>
      </c>
      <c r="B110" s="124"/>
      <c r="C110" s="125"/>
      <c r="D110" s="125"/>
      <c r="E110" s="125"/>
      <c r="F110" s="31">
        <f t="shared" si="41"/>
        <v>0</v>
      </c>
      <c r="G110" s="26"/>
      <c r="H110" s="30" t="e">
        <f t="shared" si="25"/>
        <v>#N/A</v>
      </c>
      <c r="I110" s="26" t="e">
        <f t="shared" si="26"/>
        <v>#N/A</v>
      </c>
      <c r="J110" s="26" t="e">
        <f t="shared" si="27"/>
        <v>#N/A</v>
      </c>
      <c r="K110" s="26" t="e">
        <f t="shared" si="28"/>
        <v>#N/A</v>
      </c>
      <c r="L110" s="31" t="e">
        <f t="shared" si="29"/>
        <v>#N/A</v>
      </c>
      <c r="M110" s="126"/>
    </row>
    <row r="111" spans="1:13" x14ac:dyDescent="0.2">
      <c r="A111" s="6" t="s">
        <v>271</v>
      </c>
      <c r="B111" s="124"/>
      <c r="C111" s="125"/>
      <c r="D111" s="125"/>
      <c r="E111" s="125"/>
      <c r="F111" s="31">
        <f t="shared" si="41"/>
        <v>0</v>
      </c>
      <c r="G111" s="26"/>
      <c r="H111" s="30" t="e">
        <f t="shared" si="25"/>
        <v>#N/A</v>
      </c>
      <c r="I111" s="26" t="e">
        <f t="shared" si="26"/>
        <v>#N/A</v>
      </c>
      <c r="J111" s="26" t="e">
        <f t="shared" si="27"/>
        <v>#N/A</v>
      </c>
      <c r="K111" s="26" t="e">
        <f t="shared" si="28"/>
        <v>#N/A</v>
      </c>
      <c r="L111" s="31" t="e">
        <f t="shared" si="29"/>
        <v>#N/A</v>
      </c>
      <c r="M111" s="126"/>
    </row>
    <row r="112" spans="1:13" x14ac:dyDescent="0.2">
      <c r="A112" s="6" t="s">
        <v>288</v>
      </c>
      <c r="B112" s="124"/>
      <c r="C112" s="125"/>
      <c r="D112" s="125"/>
      <c r="E112" s="125"/>
      <c r="F112" s="31">
        <f t="shared" si="41"/>
        <v>0</v>
      </c>
      <c r="G112" s="26"/>
      <c r="H112" s="30" t="e">
        <f t="shared" si="25"/>
        <v>#N/A</v>
      </c>
      <c r="I112" s="26" t="e">
        <f t="shared" si="26"/>
        <v>#N/A</v>
      </c>
      <c r="J112" s="26" t="e">
        <f t="shared" si="27"/>
        <v>#N/A</v>
      </c>
      <c r="K112" s="26" t="e">
        <f t="shared" si="28"/>
        <v>#N/A</v>
      </c>
      <c r="L112" s="31" t="e">
        <f t="shared" si="29"/>
        <v>#N/A</v>
      </c>
      <c r="M112" s="126"/>
    </row>
    <row r="113" spans="1:13" x14ac:dyDescent="0.2">
      <c r="A113" s="6" t="s">
        <v>272</v>
      </c>
      <c r="B113" s="124"/>
      <c r="C113" s="125"/>
      <c r="D113" s="125"/>
      <c r="E113" s="125"/>
      <c r="F113" s="31">
        <f t="shared" si="41"/>
        <v>0</v>
      </c>
      <c r="G113" s="26"/>
      <c r="H113" s="30" t="e">
        <f t="shared" si="25"/>
        <v>#N/A</v>
      </c>
      <c r="I113" s="26" t="e">
        <f t="shared" si="26"/>
        <v>#N/A</v>
      </c>
      <c r="J113" s="26" t="e">
        <f t="shared" si="27"/>
        <v>#N/A</v>
      </c>
      <c r="K113" s="26" t="e">
        <f t="shared" si="28"/>
        <v>#N/A</v>
      </c>
      <c r="L113" s="31" t="e">
        <f t="shared" si="29"/>
        <v>#N/A</v>
      </c>
      <c r="M113" s="126"/>
    </row>
    <row r="114" spans="1:13" x14ac:dyDescent="0.2">
      <c r="A114" s="6" t="s">
        <v>273</v>
      </c>
      <c r="B114" s="124"/>
      <c r="C114" s="125"/>
      <c r="D114" s="125"/>
      <c r="E114" s="125"/>
      <c r="F114" s="31">
        <f t="shared" si="41"/>
        <v>0</v>
      </c>
      <c r="G114" s="26"/>
      <c r="H114" s="30" t="e">
        <f t="shared" si="25"/>
        <v>#N/A</v>
      </c>
      <c r="I114" s="26" t="e">
        <f t="shared" si="26"/>
        <v>#N/A</v>
      </c>
      <c r="J114" s="26" t="e">
        <f t="shared" si="27"/>
        <v>#N/A</v>
      </c>
      <c r="K114" s="26" t="e">
        <f t="shared" si="28"/>
        <v>#N/A</v>
      </c>
      <c r="L114" s="31" t="e">
        <f t="shared" si="29"/>
        <v>#N/A</v>
      </c>
      <c r="M114" s="126"/>
    </row>
    <row r="115" spans="1:13" x14ac:dyDescent="0.2">
      <c r="A115" s="6" t="s">
        <v>274</v>
      </c>
      <c r="B115" s="124"/>
      <c r="C115" s="125"/>
      <c r="D115" s="125"/>
      <c r="E115" s="125"/>
      <c r="F115" s="31">
        <f t="shared" si="41"/>
        <v>0</v>
      </c>
      <c r="G115" s="26"/>
      <c r="H115" s="30" t="e">
        <f t="shared" si="25"/>
        <v>#N/A</v>
      </c>
      <c r="I115" s="26" t="e">
        <f t="shared" si="26"/>
        <v>#N/A</v>
      </c>
      <c r="J115" s="26" t="e">
        <f t="shared" si="27"/>
        <v>#N/A</v>
      </c>
      <c r="K115" s="26" t="e">
        <f t="shared" si="28"/>
        <v>#N/A</v>
      </c>
      <c r="L115" s="31" t="e">
        <f t="shared" si="29"/>
        <v>#N/A</v>
      </c>
      <c r="M115" s="126"/>
    </row>
    <row r="116" spans="1:13" x14ac:dyDescent="0.2">
      <c r="A116" s="6" t="s">
        <v>275</v>
      </c>
      <c r="B116" s="124"/>
      <c r="C116" s="125"/>
      <c r="D116" s="125"/>
      <c r="E116" s="125"/>
      <c r="F116" s="31">
        <f t="shared" si="41"/>
        <v>0</v>
      </c>
      <c r="G116" s="26"/>
      <c r="H116" s="30" t="e">
        <f t="shared" si="25"/>
        <v>#N/A</v>
      </c>
      <c r="I116" s="26" t="e">
        <f t="shared" si="26"/>
        <v>#N/A</v>
      </c>
      <c r="J116" s="26" t="e">
        <f t="shared" si="27"/>
        <v>#N/A</v>
      </c>
      <c r="K116" s="26" t="e">
        <f t="shared" si="28"/>
        <v>#N/A</v>
      </c>
      <c r="L116" s="31" t="e">
        <f t="shared" si="29"/>
        <v>#N/A</v>
      </c>
      <c r="M116" s="126"/>
    </row>
    <row r="117" spans="1:13" x14ac:dyDescent="0.2">
      <c r="A117" s="6" t="s">
        <v>276</v>
      </c>
      <c r="B117" s="124"/>
      <c r="C117" s="125"/>
      <c r="D117" s="125"/>
      <c r="E117" s="125"/>
      <c r="F117" s="31">
        <f t="shared" si="41"/>
        <v>0</v>
      </c>
      <c r="G117" s="26"/>
      <c r="H117" s="30" t="e">
        <f t="shared" si="25"/>
        <v>#N/A</v>
      </c>
      <c r="I117" s="26" t="e">
        <f t="shared" si="26"/>
        <v>#N/A</v>
      </c>
      <c r="J117" s="26" t="e">
        <f t="shared" si="27"/>
        <v>#N/A</v>
      </c>
      <c r="K117" s="26" t="e">
        <f t="shared" si="28"/>
        <v>#N/A</v>
      </c>
      <c r="L117" s="31" t="e">
        <f t="shared" si="29"/>
        <v>#N/A</v>
      </c>
      <c r="M117" s="126"/>
    </row>
    <row r="118" spans="1:13" x14ac:dyDescent="0.2">
      <c r="A118" s="6" t="s">
        <v>277</v>
      </c>
      <c r="B118" s="124"/>
      <c r="C118" s="125"/>
      <c r="D118" s="125"/>
      <c r="E118" s="125"/>
      <c r="F118" s="31">
        <f t="shared" si="41"/>
        <v>0</v>
      </c>
      <c r="G118" s="26"/>
      <c r="H118" s="30" t="e">
        <f t="shared" si="25"/>
        <v>#N/A</v>
      </c>
      <c r="I118" s="26" t="e">
        <f t="shared" si="26"/>
        <v>#N/A</v>
      </c>
      <c r="J118" s="26" t="e">
        <f t="shared" si="27"/>
        <v>#N/A</v>
      </c>
      <c r="K118" s="26" t="e">
        <f t="shared" si="28"/>
        <v>#N/A</v>
      </c>
      <c r="L118" s="31" t="e">
        <f t="shared" si="29"/>
        <v>#N/A</v>
      </c>
      <c r="M118" s="126"/>
    </row>
    <row r="119" spans="1:13" x14ac:dyDescent="0.2">
      <c r="A119" s="6" t="s">
        <v>278</v>
      </c>
      <c r="B119" s="124"/>
      <c r="C119" s="125"/>
      <c r="D119" s="125"/>
      <c r="E119" s="125"/>
      <c r="F119" s="31">
        <f t="shared" si="41"/>
        <v>0</v>
      </c>
      <c r="G119" s="26"/>
      <c r="H119" s="30" t="e">
        <f t="shared" si="25"/>
        <v>#N/A</v>
      </c>
      <c r="I119" s="26" t="e">
        <f t="shared" si="26"/>
        <v>#N/A</v>
      </c>
      <c r="J119" s="26" t="e">
        <f t="shared" si="27"/>
        <v>#N/A</v>
      </c>
      <c r="K119" s="26" t="e">
        <f t="shared" si="28"/>
        <v>#N/A</v>
      </c>
      <c r="L119" s="31" t="e">
        <f t="shared" si="29"/>
        <v>#N/A</v>
      </c>
      <c r="M119" s="126"/>
    </row>
    <row r="120" spans="1:13" x14ac:dyDescent="0.2">
      <c r="A120" s="6" t="s">
        <v>279</v>
      </c>
      <c r="B120" s="124"/>
      <c r="C120" s="125"/>
      <c r="D120" s="125"/>
      <c r="E120" s="125"/>
      <c r="F120" s="31">
        <f t="shared" si="41"/>
        <v>0</v>
      </c>
      <c r="G120" s="26"/>
      <c r="H120" s="30" t="e">
        <f t="shared" si="25"/>
        <v>#N/A</v>
      </c>
      <c r="I120" s="26" t="e">
        <f t="shared" si="26"/>
        <v>#N/A</v>
      </c>
      <c r="J120" s="26" t="e">
        <f t="shared" si="27"/>
        <v>#N/A</v>
      </c>
      <c r="K120" s="26" t="e">
        <f t="shared" si="28"/>
        <v>#N/A</v>
      </c>
      <c r="L120" s="31" t="e">
        <f t="shared" si="29"/>
        <v>#N/A</v>
      </c>
      <c r="M120" s="126"/>
    </row>
    <row r="121" spans="1:13" x14ac:dyDescent="0.2">
      <c r="A121" s="6" t="s">
        <v>280</v>
      </c>
      <c r="B121" s="124"/>
      <c r="C121" s="125"/>
      <c r="D121" s="125"/>
      <c r="E121" s="125"/>
      <c r="F121" s="31">
        <f t="shared" si="41"/>
        <v>0</v>
      </c>
      <c r="G121" s="26"/>
      <c r="H121" s="30" t="e">
        <f t="shared" si="25"/>
        <v>#N/A</v>
      </c>
      <c r="I121" s="26" t="e">
        <f t="shared" si="26"/>
        <v>#N/A</v>
      </c>
      <c r="J121" s="26" t="e">
        <f t="shared" si="27"/>
        <v>#N/A</v>
      </c>
      <c r="K121" s="26" t="e">
        <f t="shared" si="28"/>
        <v>#N/A</v>
      </c>
      <c r="L121" s="31" t="e">
        <f t="shared" si="29"/>
        <v>#N/A</v>
      </c>
      <c r="M121" s="126"/>
    </row>
    <row r="122" spans="1:13" x14ac:dyDescent="0.2">
      <c r="A122" s="6" t="s">
        <v>281</v>
      </c>
      <c r="B122" s="124"/>
      <c r="C122" s="125"/>
      <c r="D122" s="125"/>
      <c r="E122" s="125"/>
      <c r="F122" s="31">
        <f t="shared" si="41"/>
        <v>0</v>
      </c>
      <c r="G122" s="26"/>
      <c r="H122" s="30" t="e">
        <f t="shared" si="25"/>
        <v>#N/A</v>
      </c>
      <c r="I122" s="26" t="e">
        <f t="shared" si="26"/>
        <v>#N/A</v>
      </c>
      <c r="J122" s="26" t="e">
        <f t="shared" si="27"/>
        <v>#N/A</v>
      </c>
      <c r="K122" s="26" t="e">
        <f t="shared" si="28"/>
        <v>#N/A</v>
      </c>
      <c r="L122" s="31" t="e">
        <f t="shared" si="29"/>
        <v>#N/A</v>
      </c>
      <c r="M122" s="126"/>
    </row>
    <row r="123" spans="1:13" x14ac:dyDescent="0.2">
      <c r="A123" s="6" t="s">
        <v>282</v>
      </c>
      <c r="B123" s="124"/>
      <c r="C123" s="125"/>
      <c r="D123" s="125"/>
      <c r="E123" s="125"/>
      <c r="F123" s="31">
        <f t="shared" si="41"/>
        <v>0</v>
      </c>
      <c r="G123" s="26"/>
      <c r="H123" s="30" t="e">
        <f t="shared" si="25"/>
        <v>#N/A</v>
      </c>
      <c r="I123" s="26" t="e">
        <f t="shared" si="26"/>
        <v>#N/A</v>
      </c>
      <c r="J123" s="26" t="e">
        <f t="shared" si="27"/>
        <v>#N/A</v>
      </c>
      <c r="K123" s="26" t="e">
        <f t="shared" si="28"/>
        <v>#N/A</v>
      </c>
      <c r="L123" s="31" t="e">
        <f t="shared" si="29"/>
        <v>#N/A</v>
      </c>
      <c r="M123" s="126"/>
    </row>
    <row r="124" spans="1:13" ht="15" x14ac:dyDescent="0.25">
      <c r="A124" s="14" t="s">
        <v>6</v>
      </c>
      <c r="B124" s="134">
        <f>SUM(B103:B123)</f>
        <v>0</v>
      </c>
      <c r="C124" s="135">
        <f>SUM(C103:C123)</f>
        <v>0</v>
      </c>
      <c r="D124" s="135">
        <f>SUM(D103:D123)</f>
        <v>0</v>
      </c>
      <c r="E124" s="135">
        <f>SUM(E103:E123)</f>
        <v>0</v>
      </c>
      <c r="F124" s="31">
        <f t="shared" si="41"/>
        <v>0</v>
      </c>
      <c r="G124" s="26"/>
      <c r="H124" s="30" t="e">
        <f>SUM(H103:H123)</f>
        <v>#N/A</v>
      </c>
      <c r="I124" s="26" t="e">
        <f>SUM(I103:I123)</f>
        <v>#N/A</v>
      </c>
      <c r="J124" s="26" t="e">
        <f>SUM(J103:J123)</f>
        <v>#N/A</v>
      </c>
      <c r="K124" s="26" t="e">
        <f>SUM(K103:K123)</f>
        <v>#N/A</v>
      </c>
      <c r="L124" s="31" t="e">
        <f>SUM(L103:L123)</f>
        <v>#N/A</v>
      </c>
      <c r="M124" s="126"/>
    </row>
    <row r="125" spans="1:13" x14ac:dyDescent="0.2">
      <c r="A125" s="6"/>
      <c r="B125" s="136"/>
      <c r="C125" s="137"/>
      <c r="D125" s="137"/>
      <c r="E125" s="137"/>
      <c r="F125" s="31"/>
      <c r="G125" s="26"/>
      <c r="H125" s="30"/>
      <c r="I125" s="26"/>
      <c r="J125" s="26"/>
      <c r="K125" s="26"/>
      <c r="L125" s="31"/>
      <c r="M125" s="126"/>
    </row>
    <row r="126" spans="1:13" x14ac:dyDescent="0.2">
      <c r="A126" s="6"/>
      <c r="B126" s="30"/>
      <c r="C126" s="26"/>
      <c r="D126" s="26"/>
      <c r="E126" s="26"/>
      <c r="F126" s="31">
        <f t="shared" si="30"/>
        <v>0</v>
      </c>
      <c r="G126" s="26"/>
      <c r="H126" s="30"/>
      <c r="I126" s="26"/>
      <c r="J126" s="26"/>
      <c r="K126" s="26"/>
      <c r="L126" s="31"/>
      <c r="M126" s="126"/>
    </row>
    <row r="127" spans="1:13" ht="15.75" thickBot="1" x14ac:dyDescent="0.3">
      <c r="A127" s="1" t="s">
        <v>7</v>
      </c>
      <c r="B127" s="34">
        <f>B88+B100+B124</f>
        <v>0</v>
      </c>
      <c r="C127" s="27">
        <f t="shared" ref="C127:E127" si="47">C88+C100+C124</f>
        <v>0</v>
      </c>
      <c r="D127" s="27">
        <f t="shared" si="47"/>
        <v>0</v>
      </c>
      <c r="E127" s="27">
        <f t="shared" si="47"/>
        <v>0</v>
      </c>
      <c r="F127" s="35">
        <f>F88+F100+F124</f>
        <v>0</v>
      </c>
      <c r="G127" s="25"/>
      <c r="H127" s="34" t="e">
        <f>H88+H100+H124</f>
        <v>#N/A</v>
      </c>
      <c r="I127" s="27" t="e">
        <f t="shared" ref="I127:K127" si="48">I88+I100+I124</f>
        <v>#N/A</v>
      </c>
      <c r="J127" s="27" t="e">
        <f t="shared" si="48"/>
        <v>#N/A</v>
      </c>
      <c r="K127" s="27" t="e">
        <f t="shared" si="48"/>
        <v>#N/A</v>
      </c>
      <c r="L127" s="35" t="e">
        <f>L88+L100+L124</f>
        <v>#N/A</v>
      </c>
      <c r="M127" s="126"/>
    </row>
    <row r="128" spans="1:13" ht="13.5" thickTop="1" x14ac:dyDescent="0.2">
      <c r="B128" s="28"/>
      <c r="C128" s="9"/>
      <c r="D128" s="9"/>
      <c r="E128" s="9"/>
      <c r="F128" s="29"/>
      <c r="H128" s="28"/>
      <c r="I128" s="9"/>
      <c r="J128" s="9"/>
      <c r="K128" s="9"/>
      <c r="L128" s="29"/>
      <c r="M128" s="126"/>
    </row>
    <row r="129" spans="1:13" ht="15.75" thickBot="1" x14ac:dyDescent="0.3">
      <c r="A129" s="1" t="s">
        <v>38</v>
      </c>
      <c r="B129" s="36">
        <f>B75-B127</f>
        <v>0</v>
      </c>
      <c r="C129" s="37">
        <f t="shared" ref="C129:E129" si="49">C75-C127</f>
        <v>0</v>
      </c>
      <c r="D129" s="37">
        <f t="shared" si="49"/>
        <v>0</v>
      </c>
      <c r="E129" s="37">
        <f t="shared" si="49"/>
        <v>0</v>
      </c>
      <c r="F129" s="38">
        <f>F75-F127</f>
        <v>0</v>
      </c>
      <c r="G129" s="25"/>
      <c r="H129" s="36" t="e">
        <f>H75-H127</f>
        <v>#N/A</v>
      </c>
      <c r="I129" s="37" t="e">
        <f>I75-I127</f>
        <v>#N/A</v>
      </c>
      <c r="J129" s="37" t="e">
        <f>J75-J127</f>
        <v>#N/A</v>
      </c>
      <c r="K129" s="37" t="e">
        <f>K75-K127</f>
        <v>#N/A</v>
      </c>
      <c r="L129" s="38" t="e">
        <f>L75-L127</f>
        <v>#N/A</v>
      </c>
      <c r="M129" s="126"/>
    </row>
    <row r="130" spans="1:13" ht="13.5" thickTop="1" x14ac:dyDescent="0.2"/>
    <row r="131" spans="1:13" ht="13.5" thickBot="1" x14ac:dyDescent="0.25"/>
    <row r="132" spans="1:13" ht="15.75" thickBot="1" x14ac:dyDescent="0.3">
      <c r="A132" s="14" t="s">
        <v>35</v>
      </c>
      <c r="B132" s="44"/>
      <c r="C132" s="44"/>
      <c r="D132" s="44"/>
      <c r="E132" s="44"/>
      <c r="F132" s="43" t="s">
        <v>22</v>
      </c>
      <c r="G132" s="44"/>
      <c r="H132" s="44"/>
      <c r="I132" s="44"/>
      <c r="J132" s="44"/>
      <c r="K132" s="44"/>
      <c r="L132" s="43" t="s">
        <v>4</v>
      </c>
    </row>
    <row r="133" spans="1:13" x14ac:dyDescent="0.2">
      <c r="A133" s="5"/>
      <c r="B133" s="9"/>
      <c r="C133" s="9"/>
      <c r="D133" s="9"/>
      <c r="E133" s="9"/>
      <c r="F133" s="39"/>
      <c r="H133" s="9"/>
      <c r="I133" s="9"/>
      <c r="J133" s="9"/>
      <c r="K133" s="9"/>
      <c r="L133" s="39"/>
    </row>
    <row r="134" spans="1:13" x14ac:dyDescent="0.2">
      <c r="A134" s="5"/>
      <c r="B134" s="9"/>
      <c r="C134" s="9"/>
      <c r="D134" s="9"/>
      <c r="E134" s="9"/>
      <c r="F134" s="39"/>
      <c r="H134" s="9"/>
      <c r="I134" s="9"/>
      <c r="J134" s="9"/>
      <c r="K134" s="9"/>
      <c r="L134" s="39"/>
    </row>
    <row r="135" spans="1:13" ht="15" x14ac:dyDescent="0.25">
      <c r="A135" s="16" t="s">
        <v>262</v>
      </c>
      <c r="B135" s="9"/>
      <c r="C135" s="9"/>
      <c r="D135" s="9"/>
      <c r="E135" s="9"/>
      <c r="F135" s="129">
        <f>-F129</f>
        <v>0</v>
      </c>
      <c r="G135" s="12"/>
      <c r="H135" s="12"/>
      <c r="I135" s="12"/>
      <c r="J135" s="12"/>
      <c r="K135" s="12"/>
      <c r="L135" s="129" t="e">
        <f>-L129</f>
        <v>#N/A</v>
      </c>
    </row>
    <row r="136" spans="1:13" x14ac:dyDescent="0.2">
      <c r="A136" s="5"/>
      <c r="B136" s="9"/>
      <c r="C136" s="9"/>
      <c r="D136" s="9"/>
      <c r="E136" s="9"/>
      <c r="F136" s="129"/>
      <c r="G136" s="12"/>
      <c r="H136" s="12"/>
      <c r="I136" s="12"/>
      <c r="J136" s="12"/>
      <c r="K136" s="12"/>
      <c r="L136" s="129"/>
    </row>
    <row r="137" spans="1:13" ht="15" x14ac:dyDescent="0.25">
      <c r="A137" s="16" t="s">
        <v>36</v>
      </c>
      <c r="B137" s="9"/>
      <c r="C137" s="9"/>
      <c r="D137" s="9"/>
      <c r="E137" s="9"/>
      <c r="F137" s="129">
        <f>F127/4</f>
        <v>0</v>
      </c>
      <c r="G137" s="12"/>
      <c r="H137" s="12"/>
      <c r="I137" s="12"/>
      <c r="J137" s="12"/>
      <c r="K137" s="12"/>
      <c r="L137" s="129" t="e">
        <f>F137*K6</f>
        <v>#N/A</v>
      </c>
    </row>
    <row r="138" spans="1:13" x14ac:dyDescent="0.2">
      <c r="A138" s="5"/>
      <c r="B138" s="9"/>
      <c r="C138" s="9"/>
      <c r="D138" s="9"/>
      <c r="E138" s="9"/>
      <c r="F138" s="129"/>
      <c r="G138" s="12"/>
      <c r="H138" s="12"/>
      <c r="I138" s="12"/>
      <c r="J138" s="12"/>
      <c r="K138" s="12"/>
      <c r="L138" s="129"/>
    </row>
    <row r="139" spans="1:13" ht="15" x14ac:dyDescent="0.25">
      <c r="A139" s="16" t="s">
        <v>37</v>
      </c>
      <c r="B139" s="9"/>
      <c r="C139" s="9"/>
      <c r="D139" s="9"/>
      <c r="E139" s="9"/>
      <c r="F139" s="133"/>
      <c r="G139" s="12"/>
      <c r="H139" s="12"/>
      <c r="I139" s="12"/>
      <c r="J139" s="12"/>
      <c r="K139" s="12"/>
      <c r="L139" s="129" t="e">
        <f>F139*K6</f>
        <v>#N/A</v>
      </c>
    </row>
    <row r="140" spans="1:13" x14ac:dyDescent="0.2">
      <c r="A140" s="5"/>
      <c r="B140" s="9"/>
      <c r="C140" s="9"/>
      <c r="D140" s="9"/>
      <c r="E140" s="9"/>
      <c r="F140" s="129"/>
      <c r="G140" s="12"/>
      <c r="H140" s="12"/>
      <c r="I140" s="12"/>
      <c r="J140" s="12"/>
      <c r="K140" s="12"/>
      <c r="L140" s="129"/>
    </row>
    <row r="141" spans="1:13" ht="15" x14ac:dyDescent="0.25">
      <c r="A141" s="46" t="s">
        <v>39</v>
      </c>
      <c r="B141" s="25"/>
      <c r="C141" s="25"/>
      <c r="D141" s="25"/>
      <c r="E141" s="25"/>
      <c r="F141" s="130">
        <f>SUM(F135:F140)</f>
        <v>0</v>
      </c>
      <c r="G141" s="131"/>
      <c r="H141" s="131"/>
      <c r="I141" s="131"/>
      <c r="J141" s="131"/>
      <c r="K141" s="131"/>
      <c r="L141" s="130" t="e">
        <f>SUM(L135:L140)</f>
        <v>#N/A</v>
      </c>
    </row>
    <row r="142" spans="1:13" x14ac:dyDescent="0.2">
      <c r="A142" s="5"/>
      <c r="B142" s="9"/>
      <c r="C142" s="9"/>
      <c r="D142" s="9"/>
      <c r="E142" s="9"/>
      <c r="F142" s="129"/>
      <c r="G142" s="12"/>
      <c r="H142" s="12"/>
      <c r="I142" s="12"/>
      <c r="J142" s="12"/>
      <c r="K142" s="12"/>
      <c r="L142" s="129"/>
    </row>
    <row r="143" spans="1:13" ht="15" x14ac:dyDescent="0.25">
      <c r="A143" s="16" t="s">
        <v>263</v>
      </c>
      <c r="B143" s="9"/>
      <c r="C143" s="9"/>
      <c r="D143" s="9"/>
      <c r="E143" s="9"/>
      <c r="F143" s="138">
        <f>B6</f>
        <v>0</v>
      </c>
      <c r="G143" s="12"/>
      <c r="H143" s="12"/>
      <c r="I143" s="12"/>
      <c r="J143" s="12"/>
      <c r="K143" s="12"/>
      <c r="L143" s="129" t="e">
        <f>F143*K6</f>
        <v>#N/A</v>
      </c>
    </row>
    <row r="144" spans="1:13" x14ac:dyDescent="0.2">
      <c r="A144" s="5"/>
      <c r="B144" s="9"/>
      <c r="C144" s="9"/>
      <c r="D144" s="9"/>
      <c r="E144" s="9"/>
      <c r="F144" s="129"/>
      <c r="G144" s="12"/>
      <c r="H144" s="12"/>
      <c r="I144" s="12"/>
      <c r="J144" s="12"/>
      <c r="K144" s="12"/>
      <c r="L144" s="129"/>
    </row>
    <row r="145" spans="1:12" ht="15.75" thickBot="1" x14ac:dyDescent="0.3">
      <c r="A145" s="24" t="s">
        <v>264</v>
      </c>
      <c r="B145" s="25"/>
      <c r="C145" s="25"/>
      <c r="D145" s="25"/>
      <c r="E145" s="25"/>
      <c r="F145" s="132">
        <f>IF(F141-F143&gt;0,F141-F143,0)</f>
        <v>0</v>
      </c>
      <c r="G145" s="131"/>
      <c r="H145" s="131"/>
      <c r="I145" s="131"/>
      <c r="J145" s="131"/>
      <c r="K145" s="131"/>
      <c r="L145" s="132" t="e">
        <f>IF(L141-L143&gt;0,L141-L143,0)</f>
        <v>#N/A</v>
      </c>
    </row>
    <row r="146" spans="1:12" x14ac:dyDescent="0.2">
      <c r="A146" s="6" t="s">
        <v>265</v>
      </c>
    </row>
    <row r="148" spans="1:12" ht="15" x14ac:dyDescent="0.25">
      <c r="A148" s="16" t="s">
        <v>40</v>
      </c>
    </row>
    <row r="149" spans="1:12" x14ac:dyDescent="0.2">
      <c r="A149" s="6" t="s">
        <v>266</v>
      </c>
    </row>
    <row r="150" spans="1:12" x14ac:dyDescent="0.2">
      <c r="A150" s="6"/>
    </row>
    <row r="151" spans="1:12" x14ac:dyDescent="0.2">
      <c r="A151" s="6"/>
      <c r="B151" s="156"/>
      <c r="C151" s="158"/>
      <c r="D151" s="158"/>
      <c r="E151" s="158"/>
      <c r="F151" s="158"/>
      <c r="G151" s="158"/>
      <c r="H151" s="158"/>
      <c r="I151" s="158"/>
      <c r="J151" s="158"/>
      <c r="K151" s="158"/>
      <c r="L151" s="158"/>
    </row>
    <row r="152" spans="1:12" x14ac:dyDescent="0.2">
      <c r="B152" s="158"/>
      <c r="C152" s="158"/>
      <c r="D152" s="158"/>
      <c r="E152" s="158"/>
      <c r="F152" s="158"/>
      <c r="G152" s="158"/>
      <c r="H152" s="158"/>
      <c r="I152" s="158"/>
      <c r="J152" s="158"/>
      <c r="K152" s="158"/>
      <c r="L152" s="158"/>
    </row>
    <row r="153" spans="1:12" x14ac:dyDescent="0.2">
      <c r="B153" s="158"/>
      <c r="C153" s="158"/>
      <c r="D153" s="158"/>
      <c r="E153" s="158"/>
      <c r="F153" s="158"/>
      <c r="G153" s="158"/>
      <c r="H153" s="158"/>
      <c r="I153" s="158"/>
      <c r="J153" s="158"/>
      <c r="K153" s="158"/>
      <c r="L153" s="158"/>
    </row>
    <row r="154" spans="1:12" ht="15" x14ac:dyDescent="0.25">
      <c r="A154" s="16" t="s">
        <v>44</v>
      </c>
    </row>
    <row r="155" spans="1:12" x14ac:dyDescent="0.2">
      <c r="A155" t="s">
        <v>41</v>
      </c>
      <c r="B155" s="156"/>
      <c r="C155" s="157"/>
      <c r="D155" s="157"/>
      <c r="E155" s="157"/>
      <c r="F155" s="157"/>
      <c r="G155" s="157"/>
      <c r="H155" s="157"/>
      <c r="I155" s="157"/>
      <c r="J155" s="157"/>
      <c r="K155" s="157"/>
      <c r="L155" s="157"/>
    </row>
    <row r="156" spans="1:12" x14ac:dyDescent="0.2">
      <c r="B156" s="157"/>
      <c r="C156" s="157"/>
      <c r="D156" s="157"/>
      <c r="E156" s="157"/>
      <c r="F156" s="157"/>
      <c r="G156" s="157"/>
      <c r="H156" s="157"/>
      <c r="I156" s="157"/>
      <c r="J156" s="157"/>
      <c r="K156" s="157"/>
      <c r="L156" s="157"/>
    </row>
    <row r="157" spans="1:12" x14ac:dyDescent="0.2">
      <c r="B157" s="157"/>
      <c r="C157" s="157"/>
      <c r="D157" s="157"/>
      <c r="E157" s="157"/>
      <c r="F157" s="157"/>
      <c r="G157" s="157"/>
      <c r="H157" s="157"/>
      <c r="I157" s="157"/>
      <c r="J157" s="157"/>
      <c r="K157" s="157"/>
      <c r="L157" s="157"/>
    </row>
    <row r="158" spans="1:12" ht="15" x14ac:dyDescent="0.25">
      <c r="A158" s="16" t="s">
        <v>43</v>
      </c>
    </row>
    <row r="159" spans="1:12" x14ac:dyDescent="0.2">
      <c r="A159" t="s">
        <v>42</v>
      </c>
      <c r="B159" s="156"/>
      <c r="C159" s="157"/>
      <c r="D159" s="157"/>
      <c r="E159" s="157"/>
      <c r="F159" s="157"/>
      <c r="G159" s="157"/>
      <c r="H159" s="157"/>
      <c r="I159" s="157"/>
      <c r="J159" s="157"/>
      <c r="K159" s="157"/>
      <c r="L159" s="157"/>
    </row>
    <row r="160" spans="1:12" x14ac:dyDescent="0.2">
      <c r="B160" s="157"/>
      <c r="C160" s="157"/>
      <c r="D160" s="157"/>
      <c r="E160" s="157"/>
      <c r="F160" s="157"/>
      <c r="G160" s="157"/>
      <c r="H160" s="157"/>
      <c r="I160" s="157"/>
      <c r="J160" s="157"/>
      <c r="K160" s="157"/>
      <c r="L160" s="157"/>
    </row>
    <row r="161" spans="2:12" x14ac:dyDescent="0.2">
      <c r="B161" s="157"/>
      <c r="C161" s="157"/>
      <c r="D161" s="157"/>
      <c r="E161" s="157"/>
      <c r="F161" s="157"/>
      <c r="G161" s="157"/>
      <c r="H161" s="157"/>
      <c r="I161" s="157"/>
      <c r="J161" s="157"/>
      <c r="K161" s="157"/>
      <c r="L161" s="157"/>
    </row>
  </sheetData>
  <sheetProtection password="C4CC" sheet="1" objects="1" scenarios="1" selectLockedCells="1"/>
  <mergeCells count="11">
    <mergeCell ref="B1:E1"/>
    <mergeCell ref="B155:L157"/>
    <mergeCell ref="B159:L161"/>
    <mergeCell ref="B151:L153"/>
    <mergeCell ref="H8:L8"/>
    <mergeCell ref="K4:L4"/>
    <mergeCell ref="K6:L6"/>
    <mergeCell ref="B4:E4"/>
    <mergeCell ref="B6:E6"/>
    <mergeCell ref="B8:D8"/>
    <mergeCell ref="E8:F8"/>
  </mergeCells>
  <dataValidations count="1">
    <dataValidation type="list" allowBlank="1" showInputMessage="1" showErrorMessage="1" sqref="K4">
      <formula1>Currency</formula1>
    </dataValidation>
  </dataValidations>
  <pageMargins left="0.70866141732283472" right="0.70866141732283472" top="0.74803149606299213" bottom="0.74803149606299213" header="0.31496062992125984" footer="0.31496062992125984"/>
  <pageSetup paperSize="9" scale="43" fitToHeight="0" orientation="portrait" r:id="rId1"/>
  <rowBreaks count="1" manualBreakCount="1">
    <brk id="131"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'Country Lookup'!$A$2:$A$43</xm:f>
          </x14:formula1>
          <xm:sqref>B1:E1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8"/>
  <sheetViews>
    <sheetView workbookViewId="0">
      <selection activeCell="C43" sqref="C43"/>
    </sheetView>
  </sheetViews>
  <sheetFormatPr defaultColWidth="8.85546875" defaultRowHeight="12.75" x14ac:dyDescent="0.2"/>
  <cols>
    <col min="1" max="1" width="21" bestFit="1" customWidth="1"/>
    <col min="2" max="2" width="29" bestFit="1" customWidth="1"/>
    <col min="3" max="3" width="16" bestFit="1" customWidth="1"/>
    <col min="4" max="4" width="15" bestFit="1" customWidth="1"/>
    <col min="5" max="5" width="8.85546875" style="49"/>
  </cols>
  <sheetData>
    <row r="1" spans="1:4" x14ac:dyDescent="0.2">
      <c r="A1" t="s">
        <v>122</v>
      </c>
      <c r="B1" t="s">
        <v>123</v>
      </c>
      <c r="C1" t="s">
        <v>124</v>
      </c>
      <c r="D1" t="s">
        <v>125</v>
      </c>
    </row>
    <row r="2" spans="1:4" x14ac:dyDescent="0.2">
      <c r="A2" s="47" t="s">
        <v>103</v>
      </c>
      <c r="B2" s="47" t="s">
        <v>102</v>
      </c>
      <c r="C2">
        <v>1.21357</v>
      </c>
      <c r="D2">
        <f>1/Table_0__2[[#This Row],[Units per GBP]]</f>
        <v>0.82401509595655786</v>
      </c>
    </row>
    <row r="3" spans="1:4" x14ac:dyDescent="0.2">
      <c r="A3" s="47" t="s">
        <v>87</v>
      </c>
      <c r="B3" s="47" t="s">
        <v>86</v>
      </c>
      <c r="C3">
        <v>1.085</v>
      </c>
      <c r="D3">
        <f>1/Table_0__2[[#This Row],[Units per GBP]]</f>
        <v>0.92165898617511521</v>
      </c>
    </row>
    <row r="4" spans="1:4" x14ac:dyDescent="0.2">
      <c r="A4" s="47" t="s">
        <v>105</v>
      </c>
      <c r="B4" s="47" t="s">
        <v>112</v>
      </c>
      <c r="C4">
        <v>1</v>
      </c>
      <c r="D4">
        <f>1/Table_0__2[[#This Row],[Units per GBP]]</f>
        <v>1</v>
      </c>
    </row>
    <row r="5" spans="1:4" x14ac:dyDescent="0.2">
      <c r="A5" s="47" t="s">
        <v>89</v>
      </c>
      <c r="B5" s="47" t="s">
        <v>88</v>
      </c>
      <c r="C5">
        <v>86.022000000000006</v>
      </c>
      <c r="D5">
        <f>1/Table_0__2[[#This Row],[Units per GBP]]</f>
        <v>1.1624933156634348E-2</v>
      </c>
    </row>
    <row r="6" spans="1:4" x14ac:dyDescent="0.2">
      <c r="A6" s="47" t="s">
        <v>75</v>
      </c>
      <c r="B6" s="47" t="s">
        <v>74</v>
      </c>
      <c r="C6">
        <v>1.80284</v>
      </c>
      <c r="D6">
        <f>1/Table_0__2[[#This Row],[Units per GBP]]</f>
        <v>0.55468039315746265</v>
      </c>
    </row>
    <row r="7" spans="1:4" x14ac:dyDescent="0.2">
      <c r="A7" s="47" t="s">
        <v>85</v>
      </c>
      <c r="B7" s="47" t="s">
        <v>84</v>
      </c>
      <c r="C7">
        <v>1.6125700000000001</v>
      </c>
      <c r="D7">
        <f>1/Table_0__2[[#This Row],[Units per GBP]]</f>
        <v>0.62012811846927574</v>
      </c>
    </row>
    <row r="8" spans="1:4" x14ac:dyDescent="0.2">
      <c r="A8" s="47" t="s">
        <v>107</v>
      </c>
      <c r="B8" s="47" t="s">
        <v>106</v>
      </c>
      <c r="C8">
        <v>1.67899</v>
      </c>
      <c r="D8">
        <f>1/Table_0__2[[#This Row],[Units per GBP]]</f>
        <v>0.59559616197833221</v>
      </c>
    </row>
    <row r="9" spans="1:4" x14ac:dyDescent="0.2">
      <c r="A9" s="47" t="s">
        <v>100</v>
      </c>
      <c r="B9" s="47" t="s">
        <v>99</v>
      </c>
      <c r="C9">
        <v>5.0855800000000002</v>
      </c>
      <c r="D9">
        <f>1/Table_0__2[[#This Row],[Units per GBP]]</f>
        <v>0.19663440551520181</v>
      </c>
    </row>
    <row r="10" spans="1:4" x14ac:dyDescent="0.2">
      <c r="A10" s="47" t="s">
        <v>108</v>
      </c>
      <c r="B10" s="47" t="s">
        <v>119</v>
      </c>
      <c r="C10">
        <v>37.4</v>
      </c>
      <c r="D10">
        <f>1/Table_0__2[[#This Row],[Units per GBP]]</f>
        <v>2.6737967914438502E-2</v>
      </c>
    </row>
    <row r="11" spans="1:4" x14ac:dyDescent="0.2">
      <c r="A11" s="47" t="s">
        <v>109</v>
      </c>
      <c r="B11" s="47" t="s">
        <v>120</v>
      </c>
      <c r="C11">
        <v>4.4575300000000002</v>
      </c>
      <c r="D11">
        <f>1/Table_0__2[[#This Row],[Units per GBP]]</f>
        <v>0.22433948846109841</v>
      </c>
    </row>
    <row r="12" spans="1:4" x14ac:dyDescent="0.2">
      <c r="A12" s="47" t="s">
        <v>94</v>
      </c>
      <c r="B12" s="47" t="s">
        <v>93</v>
      </c>
      <c r="C12">
        <v>9.5167599999999997</v>
      </c>
      <c r="D12">
        <f>1/Table_0__2[[#This Row],[Units per GBP]]</f>
        <v>0.10507777857169877</v>
      </c>
    </row>
    <row r="13" spans="1:4" x14ac:dyDescent="0.2">
      <c r="A13" s="47" t="s">
        <v>91</v>
      </c>
      <c r="B13" s="47" t="s">
        <v>117</v>
      </c>
      <c r="C13">
        <v>18.0489</v>
      </c>
      <c r="D13">
        <f>1/Table_0__2[[#This Row],[Units per GBP]]</f>
        <v>5.5405038534204303E-2</v>
      </c>
    </row>
    <row r="14" spans="1:4" x14ac:dyDescent="0.2">
      <c r="A14" s="47" t="s">
        <v>126</v>
      </c>
      <c r="B14" s="47" t="s">
        <v>116</v>
      </c>
      <c r="C14">
        <v>4.5514900000000003</v>
      </c>
      <c r="D14">
        <f>1/Table_0__2[[#This Row],[Units per GBP]]</f>
        <v>0.21970827135729176</v>
      </c>
    </row>
    <row r="15" spans="1:4" x14ac:dyDescent="0.2">
      <c r="A15" s="47" t="s">
        <v>127</v>
      </c>
      <c r="B15" s="47" t="s">
        <v>113</v>
      </c>
      <c r="C15">
        <v>4.8064499999999999</v>
      </c>
      <c r="D15">
        <f>1/Table_0__2[[#This Row],[Units per GBP]]</f>
        <v>0.20805376109186613</v>
      </c>
    </row>
    <row r="16" spans="1:4" x14ac:dyDescent="0.2">
      <c r="A16" s="47" t="s">
        <v>96</v>
      </c>
      <c r="B16" s="47" t="s">
        <v>95</v>
      </c>
      <c r="C16">
        <v>125.417</v>
      </c>
      <c r="D16">
        <f>1/Table_0__2[[#This Row],[Units per GBP]]</f>
        <v>7.9734007351475473E-3</v>
      </c>
    </row>
    <row r="17" spans="1:4" x14ac:dyDescent="0.2">
      <c r="A17" s="47" t="s">
        <v>83</v>
      </c>
      <c r="B17" s="47" t="s">
        <v>82</v>
      </c>
      <c r="C17">
        <v>20.1142</v>
      </c>
      <c r="D17">
        <f>1/Table_0__2[[#This Row],[Units per GBP]]</f>
        <v>4.9716120949379043E-2</v>
      </c>
    </row>
    <row r="18" spans="1:4" x14ac:dyDescent="0.2">
      <c r="A18" s="47" t="s">
        <v>90</v>
      </c>
      <c r="B18" s="47" t="s">
        <v>115</v>
      </c>
      <c r="C18">
        <v>4.4177999999999997</v>
      </c>
      <c r="D18">
        <f>1/Table_0__2[[#This Row],[Units per GBP]]</f>
        <v>0.22635701027660829</v>
      </c>
    </row>
    <row r="19" spans="1:4" x14ac:dyDescent="0.2">
      <c r="A19" s="47" t="s">
        <v>79</v>
      </c>
      <c r="B19" s="47" t="s">
        <v>78</v>
      </c>
      <c r="C19">
        <v>0.45634000000000002</v>
      </c>
      <c r="D19">
        <f>1/Table_0__2[[#This Row],[Units per GBP]]</f>
        <v>2.1913485559013015</v>
      </c>
    </row>
    <row r="20" spans="1:4" x14ac:dyDescent="0.2">
      <c r="A20" s="47" t="s">
        <v>128</v>
      </c>
      <c r="B20" s="47" t="s">
        <v>118</v>
      </c>
      <c r="C20">
        <v>215.369</v>
      </c>
      <c r="D20">
        <f>1/Table_0__2[[#This Row],[Units per GBP]]</f>
        <v>4.6431937744057872E-3</v>
      </c>
    </row>
    <row r="21" spans="1:4" x14ac:dyDescent="0.2">
      <c r="A21" s="47" t="s">
        <v>104</v>
      </c>
      <c r="B21" s="47" t="s">
        <v>129</v>
      </c>
      <c r="C21">
        <v>439.95800000000003</v>
      </c>
      <c r="D21">
        <f>1/Table_0__2[[#This Row],[Units per GBP]]</f>
        <v>2.2729442355861238E-3</v>
      </c>
    </row>
    <row r="22" spans="1:4" x14ac:dyDescent="0.2">
      <c r="A22" s="47" t="s">
        <v>101</v>
      </c>
      <c r="B22" s="47" t="s">
        <v>114</v>
      </c>
      <c r="C22">
        <v>43.430399999999999</v>
      </c>
      <c r="D22">
        <f>1/Table_0__2[[#This Row],[Units per GBP]]</f>
        <v>2.3025346301208369E-2</v>
      </c>
    </row>
    <row r="23" spans="1:4" x14ac:dyDescent="0.2">
      <c r="A23" s="47" t="s">
        <v>98</v>
      </c>
      <c r="B23" s="47" t="s">
        <v>97</v>
      </c>
      <c r="C23">
        <v>1829.55</v>
      </c>
      <c r="D23">
        <f>1/Table_0__2[[#This Row],[Units per GBP]]</f>
        <v>5.4658249296275037E-4</v>
      </c>
    </row>
    <row r="24" spans="1:4" x14ac:dyDescent="0.2">
      <c r="A24" s="47" t="s">
        <v>92</v>
      </c>
      <c r="B24" s="47" t="s">
        <v>130</v>
      </c>
      <c r="C24">
        <v>3.28024</v>
      </c>
      <c r="D24">
        <f>1/Table_0__2[[#This Row],[Units per GBP]]</f>
        <v>0.30485574226276124</v>
      </c>
    </row>
    <row r="25" spans="1:4" x14ac:dyDescent="0.2">
      <c r="A25" s="47" t="s">
        <v>131</v>
      </c>
      <c r="B25" s="47" t="s">
        <v>132</v>
      </c>
      <c r="C25">
        <v>439.27199999999999</v>
      </c>
      <c r="D25">
        <f>1/Table_0__2[[#This Row],[Units per GBP]]</f>
        <v>2.2764938352546941E-3</v>
      </c>
    </row>
    <row r="26" spans="1:4" x14ac:dyDescent="0.2">
      <c r="A26" s="47" t="s">
        <v>81</v>
      </c>
      <c r="B26" s="47" t="s">
        <v>80</v>
      </c>
      <c r="C26">
        <v>1.2137800000000001</v>
      </c>
      <c r="D26">
        <f>1/Table_0__2[[#This Row],[Units per GBP]]</f>
        <v>0.82387253044208997</v>
      </c>
    </row>
    <row r="27" spans="1:4" x14ac:dyDescent="0.2">
      <c r="A27" s="47" t="s">
        <v>77</v>
      </c>
      <c r="B27" s="47" t="s">
        <v>76</v>
      </c>
      <c r="C27">
        <v>1.21367</v>
      </c>
      <c r="D27">
        <f>1/Table_0__2[[#This Row],[Units per GBP]]</f>
        <v>0.82394720146333023</v>
      </c>
    </row>
    <row r="28" spans="1:4" x14ac:dyDescent="0.2">
      <c r="A28" s="47" t="s">
        <v>111</v>
      </c>
      <c r="B28" s="47" t="s">
        <v>110</v>
      </c>
      <c r="C28">
        <v>15.66</v>
      </c>
      <c r="D28">
        <f>1/Table_0__2[[#This Row],[Units per GBP]]</f>
        <v>6.3856960408684549E-2</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43"/>
  <sheetViews>
    <sheetView workbookViewId="0">
      <selection activeCell="C43" sqref="C43"/>
    </sheetView>
  </sheetViews>
  <sheetFormatPr defaultColWidth="8.85546875" defaultRowHeight="12.75" x14ac:dyDescent="0.2"/>
  <cols>
    <col min="1" max="1" width="20.42578125" bestFit="1" customWidth="1"/>
    <col min="2" max="2" width="17.28515625" bestFit="1" customWidth="1"/>
  </cols>
  <sheetData>
    <row r="1" spans="1:3" x14ac:dyDescent="0.2">
      <c r="A1" s="50" t="s">
        <v>47</v>
      </c>
      <c r="B1" s="50" t="s">
        <v>48</v>
      </c>
      <c r="C1" s="50" t="s">
        <v>121</v>
      </c>
    </row>
    <row r="2" spans="1:3" x14ac:dyDescent="0.2">
      <c r="A2" s="6" t="s">
        <v>49</v>
      </c>
      <c r="B2" s="48" t="s">
        <v>74</v>
      </c>
      <c r="C2">
        <f>VLOOKUP(B2,Currencies!B:D,3,FALSE)</f>
        <v>0.55468039315746265</v>
      </c>
    </row>
    <row r="3" spans="1:3" x14ac:dyDescent="0.2">
      <c r="A3" s="6" t="s">
        <v>50</v>
      </c>
      <c r="B3" s="51" t="s">
        <v>76</v>
      </c>
      <c r="C3">
        <f>VLOOKUP(B3,Currencies!B:D,3,FALSE)</f>
        <v>0.82394720146333023</v>
      </c>
    </row>
    <row r="4" spans="1:3" x14ac:dyDescent="0.2">
      <c r="A4" s="6" t="s">
        <v>146</v>
      </c>
      <c r="B4" s="51" t="s">
        <v>78</v>
      </c>
      <c r="C4">
        <f>VLOOKUP(B4,Currencies!B:D,3,FALSE)</f>
        <v>2.1913485559013015</v>
      </c>
    </row>
    <row r="5" spans="1:3" x14ac:dyDescent="0.2">
      <c r="A5" s="6" t="s">
        <v>51</v>
      </c>
      <c r="B5" s="51" t="s">
        <v>80</v>
      </c>
      <c r="C5">
        <f>VLOOKUP(B5,Currencies!B:D,3,FALSE)</f>
        <v>0.82387253044208997</v>
      </c>
    </row>
    <row r="6" spans="1:3" x14ac:dyDescent="0.2">
      <c r="A6" s="6" t="s">
        <v>299</v>
      </c>
      <c r="B6" s="144" t="s">
        <v>113</v>
      </c>
      <c r="C6">
        <f>VLOOKUP(B6,Currencies!B:D,3,FALSE)</f>
        <v>0.20805376109186613</v>
      </c>
    </row>
    <row r="7" spans="1:3" x14ac:dyDescent="0.2">
      <c r="A7" s="6" t="s">
        <v>52</v>
      </c>
      <c r="B7" s="51" t="s">
        <v>82</v>
      </c>
      <c r="C7">
        <f>VLOOKUP(B7,Currencies!B:D,3,FALSE)</f>
        <v>4.9716120949379043E-2</v>
      </c>
    </row>
    <row r="8" spans="1:3" x14ac:dyDescent="0.2">
      <c r="A8" s="6" t="s">
        <v>53</v>
      </c>
      <c r="B8" s="48" t="s">
        <v>84</v>
      </c>
      <c r="C8">
        <f>VLOOKUP(B8,Currencies!B:D,3,FALSE)</f>
        <v>0.62012811846927574</v>
      </c>
    </row>
    <row r="9" spans="1:3" x14ac:dyDescent="0.2">
      <c r="A9" s="6" t="s">
        <v>54</v>
      </c>
      <c r="B9" s="51" t="s">
        <v>130</v>
      </c>
      <c r="C9">
        <f>VLOOKUP(B9,Currencies!B:D,3,FALSE)</f>
        <v>0.30485574226276124</v>
      </c>
    </row>
    <row r="10" spans="1:3" x14ac:dyDescent="0.2">
      <c r="A10" s="6" t="s">
        <v>55</v>
      </c>
      <c r="B10" s="51" t="s">
        <v>86</v>
      </c>
      <c r="C10">
        <f>VLOOKUP(B10,Currencies!B:D,3,FALSE)</f>
        <v>0.92165898617511521</v>
      </c>
    </row>
    <row r="11" spans="1:3" x14ac:dyDescent="0.2">
      <c r="A11" s="6" t="s">
        <v>56</v>
      </c>
      <c r="B11" s="48" t="s">
        <v>93</v>
      </c>
      <c r="C11">
        <f>VLOOKUP(B11,Currencies!B:D,3,FALSE)</f>
        <v>0.10507777857169877</v>
      </c>
    </row>
    <row r="12" spans="1:3" x14ac:dyDescent="0.2">
      <c r="A12" s="6" t="s">
        <v>133</v>
      </c>
      <c r="B12" s="48" t="s">
        <v>86</v>
      </c>
      <c r="C12">
        <f>VLOOKUP(B12,Currencies!B:D,3,FALSE)</f>
        <v>0.92165898617511521</v>
      </c>
    </row>
    <row r="13" spans="1:3" x14ac:dyDescent="0.2">
      <c r="A13" s="6" t="s">
        <v>57</v>
      </c>
      <c r="B13" s="48" t="s">
        <v>88</v>
      </c>
      <c r="C13">
        <f>VLOOKUP(B13,Currencies!B:D,3,FALSE)</f>
        <v>1.1624933156634348E-2</v>
      </c>
    </row>
    <row r="14" spans="1:3" x14ac:dyDescent="0.2">
      <c r="A14" s="6" t="s">
        <v>58</v>
      </c>
      <c r="B14" s="53" t="s">
        <v>86</v>
      </c>
      <c r="C14">
        <f>VLOOKUP(B14,Currencies!B:D,3,FALSE)</f>
        <v>0.92165898617511521</v>
      </c>
    </row>
    <row r="15" spans="1:3" x14ac:dyDescent="0.2">
      <c r="A15" s="6" t="s">
        <v>59</v>
      </c>
      <c r="B15" s="53" t="s">
        <v>95</v>
      </c>
      <c r="C15">
        <f>VLOOKUP(B15,Currencies!B:D,3,FALSE)</f>
        <v>7.9734007351475473E-3</v>
      </c>
    </row>
    <row r="16" spans="1:3" x14ac:dyDescent="0.2">
      <c r="A16" s="6" t="s">
        <v>60</v>
      </c>
      <c r="B16" s="51" t="s">
        <v>97</v>
      </c>
      <c r="C16">
        <f>VLOOKUP(B16,Currencies!B:D,3,FALSE)</f>
        <v>5.4658249296275037E-4</v>
      </c>
    </row>
    <row r="17" spans="1:3" x14ac:dyDescent="0.2">
      <c r="A17" s="6" t="s">
        <v>61</v>
      </c>
      <c r="B17" s="52" t="s">
        <v>99</v>
      </c>
      <c r="C17">
        <f>VLOOKUP(B17,Currencies!B:D,3,FALSE)</f>
        <v>0.19663440551520181</v>
      </c>
    </row>
    <row r="18" spans="1:3" x14ac:dyDescent="0.2">
      <c r="A18" s="6" t="s">
        <v>62</v>
      </c>
      <c r="B18" t="s">
        <v>114</v>
      </c>
      <c r="C18">
        <f>VLOOKUP(B18,Currencies!B:D,3,FALSE)</f>
        <v>2.3025346301208369E-2</v>
      </c>
    </row>
    <row r="19" spans="1:3" x14ac:dyDescent="0.2">
      <c r="A19" s="6" t="s">
        <v>63</v>
      </c>
      <c r="B19" s="49" t="s">
        <v>102</v>
      </c>
      <c r="C19">
        <f>VLOOKUP(B19,Currencies!B:D,3,FALSE)</f>
        <v>0.82401509595655786</v>
      </c>
    </row>
    <row r="20" spans="1:3" x14ac:dyDescent="0.2">
      <c r="A20" s="6" t="s">
        <v>64</v>
      </c>
      <c r="B20" t="s">
        <v>129</v>
      </c>
      <c r="C20">
        <f>VLOOKUP(B20,Currencies!B:D,3,FALSE)</f>
        <v>2.2729442355861238E-3</v>
      </c>
    </row>
    <row r="21" spans="1:3" x14ac:dyDescent="0.2">
      <c r="A21" s="6" t="s">
        <v>65</v>
      </c>
      <c r="B21" s="52" t="s">
        <v>102</v>
      </c>
      <c r="C21">
        <f>VLOOKUP(B21,Currencies!B:D,3,FALSE)</f>
        <v>0.82401509595655786</v>
      </c>
    </row>
    <row r="22" spans="1:3" x14ac:dyDescent="0.2">
      <c r="A22" s="6" t="s">
        <v>66</v>
      </c>
      <c r="B22" t="s">
        <v>115</v>
      </c>
      <c r="C22">
        <f>VLOOKUP(B22,Currencies!B:D,3,FALSE)</f>
        <v>0.22635701027660829</v>
      </c>
    </row>
    <row r="23" spans="1:3" x14ac:dyDescent="0.2">
      <c r="A23" s="6" t="s">
        <v>301</v>
      </c>
      <c r="B23" s="145" t="s">
        <v>116</v>
      </c>
      <c r="C23">
        <f>VLOOKUP(B23,Currencies!B:D,3,FALSE)</f>
        <v>0.21970827135729176</v>
      </c>
    </row>
    <row r="24" spans="1:3" x14ac:dyDescent="0.2">
      <c r="A24" s="6" t="s">
        <v>67</v>
      </c>
      <c r="B24" t="s">
        <v>112</v>
      </c>
      <c r="C24">
        <f>VLOOKUP(B24,Currencies!B:D,3,FALSE)</f>
        <v>1</v>
      </c>
    </row>
    <row r="25" spans="1:3" x14ac:dyDescent="0.2">
      <c r="A25" s="6" t="s">
        <v>68</v>
      </c>
      <c r="B25" s="52" t="s">
        <v>106</v>
      </c>
      <c r="C25">
        <f>VLOOKUP(B25,Currencies!B:D,3,FALSE)</f>
        <v>0.59559616197833221</v>
      </c>
    </row>
    <row r="26" spans="1:3" x14ac:dyDescent="0.2">
      <c r="A26" s="6" t="s">
        <v>69</v>
      </c>
      <c r="B26" s="52" t="s">
        <v>117</v>
      </c>
      <c r="C26">
        <f>VLOOKUP(B26,Currencies!B:D,3,FALSE)</f>
        <v>5.5405038534204303E-2</v>
      </c>
    </row>
    <row r="27" spans="1:3" x14ac:dyDescent="0.2">
      <c r="A27" s="6" t="s">
        <v>300</v>
      </c>
      <c r="B27" s="52" t="s">
        <v>118</v>
      </c>
      <c r="C27">
        <f>VLOOKUP(B27,Currencies!B:D,3,FALSE)</f>
        <v>4.6431937744057872E-3</v>
      </c>
    </row>
    <row r="28" spans="1:3" x14ac:dyDescent="0.2">
      <c r="A28" s="6" t="s">
        <v>70</v>
      </c>
      <c r="B28" s="52" t="s">
        <v>119</v>
      </c>
      <c r="C28">
        <f>VLOOKUP(B28,Currencies!B:D,3,FALSE)</f>
        <v>2.6737967914438502E-2</v>
      </c>
    </row>
    <row r="29" spans="1:3" x14ac:dyDescent="0.2">
      <c r="A29" s="6" t="s">
        <v>134</v>
      </c>
      <c r="B29" s="52" t="s">
        <v>120</v>
      </c>
      <c r="C29">
        <f>VLOOKUP(B29,Currencies!B:D,3,FALSE)</f>
        <v>0.22433948846109841</v>
      </c>
    </row>
    <row r="30" spans="1:3" x14ac:dyDescent="0.2">
      <c r="A30" s="6" t="s">
        <v>71</v>
      </c>
      <c r="B30" s="49" t="s">
        <v>112</v>
      </c>
      <c r="C30">
        <f>VLOOKUP(B30,Currencies!B:D,3,FALSE)</f>
        <v>1</v>
      </c>
    </row>
    <row r="31" spans="1:3" x14ac:dyDescent="0.2">
      <c r="A31" t="s">
        <v>135</v>
      </c>
      <c r="B31" s="49" t="s">
        <v>112</v>
      </c>
      <c r="C31">
        <f>VLOOKUP(B31,Currencies!B:D,3,FALSE)</f>
        <v>1</v>
      </c>
    </row>
    <row r="32" spans="1:3" x14ac:dyDescent="0.2">
      <c r="A32" t="s">
        <v>136</v>
      </c>
      <c r="B32" s="49" t="s">
        <v>112</v>
      </c>
      <c r="C32">
        <f>VLOOKUP(B32,Currencies!B:D,3,FALSE)</f>
        <v>1</v>
      </c>
    </row>
    <row r="33" spans="1:3" x14ac:dyDescent="0.2">
      <c r="A33" t="s">
        <v>137</v>
      </c>
      <c r="B33" s="49" t="s">
        <v>112</v>
      </c>
      <c r="C33">
        <f>VLOOKUP(B33,Currencies!B:D,3,FALSE)</f>
        <v>1</v>
      </c>
    </row>
    <row r="34" spans="1:3" x14ac:dyDescent="0.2">
      <c r="A34" t="s">
        <v>138</v>
      </c>
      <c r="B34" s="49" t="s">
        <v>112</v>
      </c>
      <c r="C34">
        <f>VLOOKUP(B34,Currencies!B:D,3,FALSE)</f>
        <v>1</v>
      </c>
    </row>
    <row r="35" spans="1:3" x14ac:dyDescent="0.2">
      <c r="A35" t="s">
        <v>139</v>
      </c>
      <c r="B35" t="s">
        <v>112</v>
      </c>
      <c r="C35">
        <f>VLOOKUP(B35,Currencies!B:D,3,FALSE)</f>
        <v>1</v>
      </c>
    </row>
    <row r="36" spans="1:3" x14ac:dyDescent="0.2">
      <c r="A36" t="s">
        <v>140</v>
      </c>
      <c r="B36" t="s">
        <v>112</v>
      </c>
      <c r="C36">
        <f>VLOOKUP(B36,Currencies!B:D,3,FALSE)</f>
        <v>1</v>
      </c>
    </row>
    <row r="37" spans="1:3" x14ac:dyDescent="0.2">
      <c r="A37" t="s">
        <v>141</v>
      </c>
      <c r="B37" t="s">
        <v>112</v>
      </c>
      <c r="C37">
        <f>VLOOKUP(B37,Currencies!B:D,3,FALSE)</f>
        <v>1</v>
      </c>
    </row>
    <row r="38" spans="1:3" x14ac:dyDescent="0.2">
      <c r="A38" t="s">
        <v>142</v>
      </c>
      <c r="B38" t="s">
        <v>112</v>
      </c>
      <c r="C38">
        <f>VLOOKUP(B38,Currencies!B:D,3,FALSE)</f>
        <v>1</v>
      </c>
    </row>
    <row r="39" spans="1:3" x14ac:dyDescent="0.2">
      <c r="A39" t="s">
        <v>143</v>
      </c>
      <c r="B39" t="s">
        <v>112</v>
      </c>
      <c r="C39">
        <f>VLOOKUP(B39,Currencies!B:D,3,FALSE)</f>
        <v>1</v>
      </c>
    </row>
    <row r="40" spans="1:3" x14ac:dyDescent="0.2">
      <c r="A40" t="s">
        <v>144</v>
      </c>
      <c r="B40" t="s">
        <v>112</v>
      </c>
      <c r="C40">
        <f>VLOOKUP(B40,Currencies!B:D,3,FALSE)</f>
        <v>1</v>
      </c>
    </row>
    <row r="41" spans="1:3" x14ac:dyDescent="0.2">
      <c r="A41" t="s">
        <v>145</v>
      </c>
      <c r="B41" t="s">
        <v>112</v>
      </c>
      <c r="C41">
        <f>VLOOKUP(B41,Currencies!B:D,3,FALSE)</f>
        <v>1</v>
      </c>
    </row>
    <row r="42" spans="1:3" x14ac:dyDescent="0.2">
      <c r="A42" t="s">
        <v>72</v>
      </c>
      <c r="B42" t="s">
        <v>110</v>
      </c>
      <c r="C42">
        <f>VLOOKUP(B42,Currencies!B:D,3,FALSE)</f>
        <v>6.3856960408684549E-2</v>
      </c>
    </row>
    <row r="43" spans="1:3" x14ac:dyDescent="0.2">
      <c r="A43" t="s">
        <v>73</v>
      </c>
      <c r="B43" t="s">
        <v>132</v>
      </c>
      <c r="C43">
        <f>VLOOKUP(B43,Currencies!B:D,3,FALSE)</f>
        <v>2.2764938352546941E-3</v>
      </c>
    </row>
  </sheetData>
  <sortState ref="A2:C43">
    <sortCondition ref="A2:A43"/>
  </sortState>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opLeftCell="B7" zoomScaleNormal="100" zoomScalePageLayoutView="125" workbookViewId="0">
      <pane ySplit="4" topLeftCell="A11" activePane="bottomLeft" state="frozen"/>
      <selection activeCell="B7" sqref="B7"/>
      <selection pane="bottomLeft" activeCell="B12" sqref="B12"/>
    </sheetView>
  </sheetViews>
  <sheetFormatPr defaultColWidth="8.85546875" defaultRowHeight="12.75" x14ac:dyDescent="0.2"/>
  <cols>
    <col min="1" max="1" width="7.85546875" hidden="1" customWidth="1"/>
    <col min="2" max="2" width="23.42578125" style="15" bestFit="1" customWidth="1"/>
    <col min="3" max="3" width="10.140625" bestFit="1" customWidth="1"/>
    <col min="4" max="4" width="35.85546875" customWidth="1"/>
    <col min="5" max="5" width="10" bestFit="1" customWidth="1"/>
    <col min="6" max="15" width="15.28515625" customWidth="1"/>
    <col min="16" max="16" width="9.28515625" bestFit="1" customWidth="1"/>
    <col min="17" max="17" width="11.140625" customWidth="1"/>
    <col min="18" max="18" width="12.28515625" bestFit="1" customWidth="1"/>
  </cols>
  <sheetData>
    <row r="1" spans="1:18" ht="19.5" x14ac:dyDescent="0.3">
      <c r="B1" s="58" t="s">
        <v>2</v>
      </c>
    </row>
    <row r="2" spans="1:18" ht="78" x14ac:dyDescent="0.3">
      <c r="B2" s="58" t="s">
        <v>150</v>
      </c>
    </row>
    <row r="3" spans="1:18" ht="19.5" x14ac:dyDescent="0.3">
      <c r="B3" s="58"/>
    </row>
    <row r="5" spans="1:18" ht="19.5" x14ac:dyDescent="0.3">
      <c r="B5" s="58" t="s">
        <v>23</v>
      </c>
    </row>
    <row r="7" spans="1:18" x14ac:dyDescent="0.2">
      <c r="B7" s="171" t="s">
        <v>24</v>
      </c>
      <c r="C7" s="158"/>
      <c r="D7" s="158"/>
      <c r="E7" s="158"/>
      <c r="F7" s="158"/>
      <c r="G7" s="158"/>
      <c r="H7" s="158"/>
      <c r="I7" s="158"/>
      <c r="J7" s="158"/>
    </row>
    <row r="8" spans="1:18" x14ac:dyDescent="0.2">
      <c r="B8" s="171" t="s">
        <v>25</v>
      </c>
      <c r="C8" s="158"/>
      <c r="D8" s="158"/>
      <c r="E8" s="158"/>
      <c r="F8" s="158"/>
      <c r="G8" s="158"/>
      <c r="H8" s="158"/>
      <c r="I8" s="158"/>
      <c r="J8" s="158"/>
    </row>
    <row r="9" spans="1:18" ht="13.5" thickBot="1" x14ac:dyDescent="0.25"/>
    <row r="10" spans="1:18" ht="37.5" customHeight="1" thickBot="1" x14ac:dyDescent="0.3">
      <c r="B10" s="149" t="s">
        <v>218</v>
      </c>
      <c r="C10" s="74" t="s">
        <v>16</v>
      </c>
      <c r="D10" s="72" t="s">
        <v>17</v>
      </c>
      <c r="E10" s="73" t="s">
        <v>219</v>
      </c>
      <c r="F10" s="74" t="s">
        <v>19</v>
      </c>
      <c r="G10" s="72" t="s">
        <v>223</v>
      </c>
      <c r="H10" s="72" t="s">
        <v>224</v>
      </c>
      <c r="I10" s="72" t="s">
        <v>225</v>
      </c>
      <c r="J10" s="72" t="s">
        <v>226</v>
      </c>
      <c r="K10" s="72" t="s">
        <v>222</v>
      </c>
      <c r="L10" s="72" t="s">
        <v>221</v>
      </c>
      <c r="M10" s="72" t="s">
        <v>220</v>
      </c>
      <c r="N10" s="72" t="s">
        <v>246</v>
      </c>
      <c r="O10" s="72" t="s">
        <v>148</v>
      </c>
      <c r="P10" s="72" t="s">
        <v>20</v>
      </c>
      <c r="Q10" s="75" t="s">
        <v>21</v>
      </c>
      <c r="R10" s="59" t="s">
        <v>26</v>
      </c>
    </row>
    <row r="11" spans="1:18" ht="33.950000000000003" customHeight="1" x14ac:dyDescent="0.25">
      <c r="A11" t="s">
        <v>160</v>
      </c>
      <c r="B11" s="150"/>
      <c r="C11" s="147"/>
      <c r="D11" s="106"/>
      <c r="E11" s="108"/>
      <c r="F11" s="113"/>
      <c r="G11" s="107"/>
      <c r="H11" s="107"/>
      <c r="I11" s="107"/>
      <c r="J11" s="106"/>
      <c r="K11" s="107"/>
      <c r="L11" s="107"/>
      <c r="M11" s="107"/>
      <c r="N11" s="106"/>
      <c r="O11" s="107"/>
      <c r="P11" s="63">
        <f>SUM(G11:O11)</f>
        <v>0</v>
      </c>
      <c r="Q11" s="76">
        <f>F11-P11</f>
        <v>0</v>
      </c>
      <c r="R11" s="57"/>
    </row>
    <row r="12" spans="1:18" ht="33.950000000000003" customHeight="1" x14ac:dyDescent="0.2">
      <c r="A12" t="s">
        <v>161</v>
      </c>
      <c r="B12" s="151"/>
      <c r="C12" s="148"/>
      <c r="D12" s="91"/>
      <c r="E12" s="109"/>
      <c r="F12" s="114"/>
      <c r="G12" s="104"/>
      <c r="H12" s="104"/>
      <c r="I12" s="104"/>
      <c r="J12" s="91"/>
      <c r="K12" s="104"/>
      <c r="L12" s="104"/>
      <c r="M12" s="104"/>
      <c r="N12" s="91"/>
      <c r="O12" s="104"/>
      <c r="P12" s="61">
        <f t="shared" ref="P12:P45" si="0">SUM(G12:O12)</f>
        <v>0</v>
      </c>
      <c r="Q12" s="77">
        <f t="shared" ref="Q12:Q45" si="1">F12-P12</f>
        <v>0</v>
      </c>
    </row>
    <row r="13" spans="1:18" ht="33.950000000000003" customHeight="1" x14ac:dyDescent="0.25">
      <c r="A13" t="s">
        <v>162</v>
      </c>
      <c r="B13" s="151"/>
      <c r="C13" s="148"/>
      <c r="D13" s="91"/>
      <c r="E13" s="110"/>
      <c r="F13" s="115"/>
      <c r="G13" s="91"/>
      <c r="H13" s="91"/>
      <c r="I13" s="104"/>
      <c r="J13" s="91"/>
      <c r="K13" s="104"/>
      <c r="L13" s="104"/>
      <c r="M13" s="104"/>
      <c r="N13" s="91"/>
      <c r="O13" s="104"/>
      <c r="P13" s="61">
        <f t="shared" si="0"/>
        <v>0</v>
      </c>
      <c r="Q13" s="77">
        <f t="shared" si="1"/>
        <v>0</v>
      </c>
      <c r="R13" s="57"/>
    </row>
    <row r="14" spans="1:18" ht="33.950000000000003" customHeight="1" x14ac:dyDescent="0.25">
      <c r="A14" t="s">
        <v>163</v>
      </c>
      <c r="B14" s="151"/>
      <c r="C14" s="148"/>
      <c r="D14" s="88"/>
      <c r="E14" s="109"/>
      <c r="F14" s="114"/>
      <c r="G14" s="104"/>
      <c r="H14" s="104"/>
      <c r="I14" s="104"/>
      <c r="J14" s="91"/>
      <c r="K14" s="104"/>
      <c r="L14" s="104"/>
      <c r="M14" s="104"/>
      <c r="N14" s="91"/>
      <c r="O14" s="104"/>
      <c r="P14" s="61">
        <f t="shared" si="0"/>
        <v>0</v>
      </c>
      <c r="Q14" s="77">
        <f t="shared" si="1"/>
        <v>0</v>
      </c>
      <c r="R14" s="57"/>
    </row>
    <row r="15" spans="1:18" ht="33.950000000000003" customHeight="1" x14ac:dyDescent="0.2">
      <c r="A15" t="s">
        <v>164</v>
      </c>
      <c r="B15" s="151"/>
      <c r="C15" s="148"/>
      <c r="D15" s="91"/>
      <c r="E15" s="109"/>
      <c r="F15" s="114"/>
      <c r="G15" s="104"/>
      <c r="H15" s="104"/>
      <c r="I15" s="104"/>
      <c r="J15" s="91"/>
      <c r="K15" s="104"/>
      <c r="L15" s="104"/>
      <c r="M15" s="104"/>
      <c r="N15" s="91"/>
      <c r="O15" s="104"/>
      <c r="P15" s="61">
        <f t="shared" si="0"/>
        <v>0</v>
      </c>
      <c r="Q15" s="77">
        <f t="shared" si="1"/>
        <v>0</v>
      </c>
      <c r="R15" s="54"/>
    </row>
    <row r="16" spans="1:18" ht="33.950000000000003" customHeight="1" x14ac:dyDescent="0.25">
      <c r="A16" t="s">
        <v>165</v>
      </c>
      <c r="B16" s="151"/>
      <c r="C16" s="148"/>
      <c r="D16" s="91"/>
      <c r="E16" s="110"/>
      <c r="F16" s="115"/>
      <c r="G16" s="91"/>
      <c r="H16" s="91"/>
      <c r="I16" s="91"/>
      <c r="J16" s="91"/>
      <c r="K16" s="91"/>
      <c r="L16" s="91"/>
      <c r="M16" s="104"/>
      <c r="N16" s="91"/>
      <c r="O16" s="91"/>
      <c r="P16" s="61">
        <f t="shared" si="0"/>
        <v>0</v>
      </c>
      <c r="Q16" s="77">
        <f t="shared" si="1"/>
        <v>0</v>
      </c>
      <c r="R16" s="57"/>
    </row>
    <row r="17" spans="1:18" ht="33.950000000000003" customHeight="1" x14ac:dyDescent="0.2">
      <c r="A17" t="s">
        <v>166</v>
      </c>
      <c r="B17" s="151"/>
      <c r="C17" s="148"/>
      <c r="D17" s="91"/>
      <c r="E17" s="109"/>
      <c r="F17" s="114"/>
      <c r="G17" s="104"/>
      <c r="H17" s="104"/>
      <c r="I17" s="104"/>
      <c r="J17" s="89"/>
      <c r="K17" s="104"/>
      <c r="L17" s="104"/>
      <c r="M17" s="89"/>
      <c r="N17" s="91"/>
      <c r="O17" s="104"/>
      <c r="P17" s="61">
        <f t="shared" si="0"/>
        <v>0</v>
      </c>
      <c r="Q17" s="77">
        <f t="shared" si="1"/>
        <v>0</v>
      </c>
    </row>
    <row r="18" spans="1:18" ht="33.950000000000003" customHeight="1" x14ac:dyDescent="0.25">
      <c r="A18" t="s">
        <v>167</v>
      </c>
      <c r="B18" s="151"/>
      <c r="C18" s="148"/>
      <c r="D18" s="90"/>
      <c r="E18" s="110"/>
      <c r="F18" s="115"/>
      <c r="G18" s="91"/>
      <c r="H18" s="91"/>
      <c r="I18" s="91"/>
      <c r="J18" s="91"/>
      <c r="K18" s="91"/>
      <c r="L18" s="91"/>
      <c r="M18" s="104"/>
      <c r="N18" s="91"/>
      <c r="O18" s="91"/>
      <c r="P18" s="61">
        <f t="shared" si="0"/>
        <v>0</v>
      </c>
      <c r="Q18" s="77">
        <f t="shared" si="1"/>
        <v>0</v>
      </c>
      <c r="R18" s="57"/>
    </row>
    <row r="19" spans="1:18" ht="33.950000000000003" customHeight="1" x14ac:dyDescent="0.2">
      <c r="A19" t="s">
        <v>168</v>
      </c>
      <c r="B19" s="151"/>
      <c r="C19" s="148"/>
      <c r="D19" s="88"/>
      <c r="E19" s="109"/>
      <c r="F19" s="114"/>
      <c r="G19" s="104"/>
      <c r="H19" s="104"/>
      <c r="I19" s="104"/>
      <c r="J19" s="91"/>
      <c r="K19" s="104"/>
      <c r="L19" s="104"/>
      <c r="M19" s="104"/>
      <c r="N19" s="91"/>
      <c r="O19" s="104"/>
      <c r="P19" s="61">
        <f t="shared" si="0"/>
        <v>0</v>
      </c>
      <c r="Q19" s="77">
        <f t="shared" si="1"/>
        <v>0</v>
      </c>
    </row>
    <row r="20" spans="1:18" ht="33.950000000000003" customHeight="1" x14ac:dyDescent="0.2">
      <c r="A20" t="s">
        <v>169</v>
      </c>
      <c r="B20" s="151"/>
      <c r="C20" s="148"/>
      <c r="D20" s="88"/>
      <c r="E20" s="109"/>
      <c r="F20" s="114"/>
      <c r="G20" s="104"/>
      <c r="H20" s="104"/>
      <c r="I20" s="104"/>
      <c r="J20" s="91"/>
      <c r="K20" s="104"/>
      <c r="L20" s="104"/>
      <c r="M20" s="104"/>
      <c r="N20" s="91"/>
      <c r="O20" s="104"/>
      <c r="P20" s="61">
        <f t="shared" si="0"/>
        <v>0</v>
      </c>
      <c r="Q20" s="77">
        <f t="shared" si="1"/>
        <v>0</v>
      </c>
    </row>
    <row r="21" spans="1:18" ht="33.950000000000003" customHeight="1" x14ac:dyDescent="0.2">
      <c r="A21" t="s">
        <v>171</v>
      </c>
      <c r="B21" s="151"/>
      <c r="C21" s="148"/>
      <c r="D21" s="88"/>
      <c r="E21" s="109"/>
      <c r="F21" s="114"/>
      <c r="G21" s="104"/>
      <c r="H21" s="104"/>
      <c r="I21" s="104"/>
      <c r="J21" s="91"/>
      <c r="K21" s="104"/>
      <c r="L21" s="104"/>
      <c r="M21" s="104"/>
      <c r="N21" s="91"/>
      <c r="O21" s="104"/>
      <c r="P21" s="61">
        <f t="shared" si="0"/>
        <v>0</v>
      </c>
      <c r="Q21" s="77">
        <f t="shared" si="1"/>
        <v>0</v>
      </c>
    </row>
    <row r="22" spans="1:18" ht="33.950000000000003" customHeight="1" x14ac:dyDescent="0.2">
      <c r="A22" t="s">
        <v>173</v>
      </c>
      <c r="B22" s="151"/>
      <c r="C22" s="148"/>
      <c r="D22" s="91"/>
      <c r="E22" s="109"/>
      <c r="F22" s="114"/>
      <c r="G22" s="104"/>
      <c r="H22" s="104"/>
      <c r="I22" s="104"/>
      <c r="J22" s="91"/>
      <c r="K22" s="104"/>
      <c r="L22" s="104"/>
      <c r="M22" s="104"/>
      <c r="N22" s="91"/>
      <c r="O22" s="104"/>
      <c r="P22" s="61">
        <f t="shared" si="0"/>
        <v>0</v>
      </c>
      <c r="Q22" s="77">
        <f t="shared" si="1"/>
        <v>0</v>
      </c>
    </row>
    <row r="23" spans="1:18" ht="33.950000000000003" customHeight="1" x14ac:dyDescent="0.25">
      <c r="A23" t="s">
        <v>175</v>
      </c>
      <c r="B23" s="151"/>
      <c r="C23" s="148"/>
      <c r="D23" s="91"/>
      <c r="E23" s="109"/>
      <c r="F23" s="114"/>
      <c r="G23" s="104"/>
      <c r="H23" s="104"/>
      <c r="I23" s="104"/>
      <c r="J23" s="105"/>
      <c r="K23" s="104"/>
      <c r="L23" s="104"/>
      <c r="M23" s="104"/>
      <c r="N23" s="91"/>
      <c r="O23" s="104"/>
      <c r="P23" s="61">
        <f t="shared" si="0"/>
        <v>0</v>
      </c>
      <c r="Q23" s="77">
        <f t="shared" si="1"/>
        <v>0</v>
      </c>
    </row>
    <row r="24" spans="1:18" ht="33.950000000000003" customHeight="1" x14ac:dyDescent="0.2">
      <c r="A24" t="s">
        <v>176</v>
      </c>
      <c r="B24" s="151"/>
      <c r="C24" s="148"/>
      <c r="D24" s="88"/>
      <c r="E24" s="109"/>
      <c r="F24" s="114"/>
      <c r="G24" s="104"/>
      <c r="H24" s="104"/>
      <c r="I24" s="104"/>
      <c r="J24" s="91"/>
      <c r="K24" s="104"/>
      <c r="L24" s="104"/>
      <c r="M24" s="104"/>
      <c r="N24" s="91"/>
      <c r="O24" s="104"/>
      <c r="P24" s="61">
        <f t="shared" si="0"/>
        <v>0</v>
      </c>
      <c r="Q24" s="77">
        <f t="shared" si="1"/>
        <v>0</v>
      </c>
    </row>
    <row r="25" spans="1:18" ht="33.950000000000003" customHeight="1" x14ac:dyDescent="0.2">
      <c r="A25" t="s">
        <v>177</v>
      </c>
      <c r="B25" s="151"/>
      <c r="C25" s="148"/>
      <c r="D25" s="91"/>
      <c r="E25" s="109"/>
      <c r="F25" s="114"/>
      <c r="G25" s="104"/>
      <c r="H25" s="104"/>
      <c r="I25" s="104"/>
      <c r="J25" s="89"/>
      <c r="K25" s="104"/>
      <c r="L25" s="104"/>
      <c r="M25" s="89"/>
      <c r="N25" s="89"/>
      <c r="O25" s="104"/>
      <c r="P25" s="61">
        <f t="shared" si="0"/>
        <v>0</v>
      </c>
      <c r="Q25" s="77">
        <f t="shared" si="1"/>
        <v>0</v>
      </c>
    </row>
    <row r="26" spans="1:18" x14ac:dyDescent="0.2">
      <c r="A26" t="s">
        <v>178</v>
      </c>
      <c r="B26" s="151"/>
      <c r="C26" s="117"/>
      <c r="D26" s="88"/>
      <c r="E26" s="111"/>
      <c r="F26" s="116"/>
      <c r="G26" s="89"/>
      <c r="H26" s="89"/>
      <c r="I26" s="89"/>
      <c r="J26" s="89"/>
      <c r="K26" s="89"/>
      <c r="L26" s="89"/>
      <c r="M26" s="89"/>
      <c r="N26" s="89"/>
      <c r="O26" s="89"/>
      <c r="P26" s="61">
        <f t="shared" si="0"/>
        <v>0</v>
      </c>
      <c r="Q26" s="77">
        <f t="shared" si="1"/>
        <v>0</v>
      </c>
    </row>
    <row r="27" spans="1:18" ht="25.5" customHeight="1" x14ac:dyDescent="0.2">
      <c r="A27" t="s">
        <v>180</v>
      </c>
      <c r="B27" s="151"/>
      <c r="C27" s="117"/>
      <c r="D27" s="88"/>
      <c r="E27" s="111"/>
      <c r="F27" s="117"/>
      <c r="G27" s="88"/>
      <c r="H27" s="88"/>
      <c r="I27" s="88"/>
      <c r="J27" s="88"/>
      <c r="K27" s="88"/>
      <c r="L27" s="88"/>
      <c r="M27" s="88"/>
      <c r="N27" s="88"/>
      <c r="O27" s="88"/>
      <c r="P27" s="61">
        <f t="shared" si="0"/>
        <v>0</v>
      </c>
      <c r="Q27" s="77">
        <f t="shared" si="1"/>
        <v>0</v>
      </c>
    </row>
    <row r="28" spans="1:18" x14ac:dyDescent="0.2">
      <c r="A28" t="s">
        <v>182</v>
      </c>
      <c r="B28" s="151"/>
      <c r="C28" s="117"/>
      <c r="D28" s="88"/>
      <c r="E28" s="111"/>
      <c r="F28" s="116"/>
      <c r="G28" s="89"/>
      <c r="H28" s="89"/>
      <c r="I28" s="89"/>
      <c r="J28" s="89"/>
      <c r="K28" s="89"/>
      <c r="L28" s="89"/>
      <c r="M28" s="89"/>
      <c r="N28" s="89"/>
      <c r="O28" s="89"/>
      <c r="P28" s="61">
        <f t="shared" si="0"/>
        <v>0</v>
      </c>
      <c r="Q28" s="77">
        <f t="shared" si="1"/>
        <v>0</v>
      </c>
    </row>
    <row r="29" spans="1:18" x14ac:dyDescent="0.2">
      <c r="A29" t="s">
        <v>184</v>
      </c>
      <c r="B29" s="151"/>
      <c r="C29" s="117"/>
      <c r="D29" s="88"/>
      <c r="E29" s="111"/>
      <c r="F29" s="116"/>
      <c r="G29" s="89"/>
      <c r="H29" s="89"/>
      <c r="I29" s="89"/>
      <c r="J29" s="89"/>
      <c r="K29" s="89"/>
      <c r="L29" s="89"/>
      <c r="M29" s="89"/>
      <c r="N29" s="89"/>
      <c r="O29" s="89"/>
      <c r="P29" s="61">
        <f t="shared" si="0"/>
        <v>0</v>
      </c>
      <c r="Q29" s="77">
        <f t="shared" si="1"/>
        <v>0</v>
      </c>
    </row>
    <row r="30" spans="1:18" x14ac:dyDescent="0.2">
      <c r="A30" t="s">
        <v>186</v>
      </c>
      <c r="B30" s="151"/>
      <c r="C30" s="117"/>
      <c r="D30" s="88"/>
      <c r="E30" s="111"/>
      <c r="F30" s="116"/>
      <c r="G30" s="89"/>
      <c r="H30" s="89"/>
      <c r="I30" s="89"/>
      <c r="J30" s="89"/>
      <c r="K30" s="89"/>
      <c r="L30" s="89"/>
      <c r="M30" s="89"/>
      <c r="N30" s="89"/>
      <c r="O30" s="89"/>
      <c r="P30" s="61">
        <f t="shared" si="0"/>
        <v>0</v>
      </c>
      <c r="Q30" s="77">
        <f t="shared" si="1"/>
        <v>0</v>
      </c>
    </row>
    <row r="31" spans="1:18" ht="26.25" customHeight="1" x14ac:dyDescent="0.2">
      <c r="A31" t="s">
        <v>188</v>
      </c>
      <c r="B31" s="151"/>
      <c r="C31" s="117"/>
      <c r="D31" s="88"/>
      <c r="E31" s="111"/>
      <c r="F31" s="117"/>
      <c r="G31" s="88"/>
      <c r="H31" s="88"/>
      <c r="I31" s="88"/>
      <c r="J31" s="88"/>
      <c r="K31" s="88"/>
      <c r="L31" s="88"/>
      <c r="M31" s="88"/>
      <c r="N31" s="88"/>
      <c r="O31" s="88"/>
      <c r="P31" s="61">
        <f t="shared" si="0"/>
        <v>0</v>
      </c>
      <c r="Q31" s="77">
        <f t="shared" si="1"/>
        <v>0</v>
      </c>
    </row>
    <row r="32" spans="1:18" ht="25.5" customHeight="1" x14ac:dyDescent="0.2">
      <c r="A32" t="s">
        <v>190</v>
      </c>
      <c r="B32" s="151"/>
      <c r="C32" s="117"/>
      <c r="D32" s="88"/>
      <c r="E32" s="111"/>
      <c r="F32" s="117"/>
      <c r="G32" s="88"/>
      <c r="H32" s="88"/>
      <c r="I32" s="88"/>
      <c r="J32" s="88"/>
      <c r="K32" s="88"/>
      <c r="L32" s="88"/>
      <c r="M32" s="88"/>
      <c r="N32" s="88"/>
      <c r="O32" s="88"/>
      <c r="P32" s="61">
        <f t="shared" si="0"/>
        <v>0</v>
      </c>
      <c r="Q32" s="77">
        <f t="shared" si="1"/>
        <v>0</v>
      </c>
    </row>
    <row r="33" spans="1:17" x14ac:dyDescent="0.2">
      <c r="A33" t="s">
        <v>192</v>
      </c>
      <c r="B33" s="151"/>
      <c r="C33" s="117"/>
      <c r="D33" s="88"/>
      <c r="E33" s="111"/>
      <c r="F33" s="117"/>
      <c r="G33" s="88"/>
      <c r="H33" s="88"/>
      <c r="I33" s="88"/>
      <c r="J33" s="88"/>
      <c r="K33" s="88"/>
      <c r="L33" s="88"/>
      <c r="M33" s="88"/>
      <c r="N33" s="88"/>
      <c r="O33" s="88"/>
      <c r="P33" s="61">
        <f t="shared" si="0"/>
        <v>0</v>
      </c>
      <c r="Q33" s="77">
        <f t="shared" si="1"/>
        <v>0</v>
      </c>
    </row>
    <row r="34" spans="1:17" x14ac:dyDescent="0.2">
      <c r="A34" t="s">
        <v>194</v>
      </c>
      <c r="B34" s="151"/>
      <c r="C34" s="117"/>
      <c r="D34" s="88"/>
      <c r="E34" s="111"/>
      <c r="F34" s="117"/>
      <c r="G34" s="88"/>
      <c r="H34" s="88"/>
      <c r="I34" s="88"/>
      <c r="J34" s="88"/>
      <c r="K34" s="88"/>
      <c r="L34" s="88"/>
      <c r="M34" s="88"/>
      <c r="N34" s="88"/>
      <c r="O34" s="88"/>
      <c r="P34" s="61">
        <f t="shared" si="0"/>
        <v>0</v>
      </c>
      <c r="Q34" s="77">
        <f t="shared" si="1"/>
        <v>0</v>
      </c>
    </row>
    <row r="35" spans="1:17" x14ac:dyDescent="0.2">
      <c r="A35" t="s">
        <v>196</v>
      </c>
      <c r="B35" s="151"/>
      <c r="C35" s="117"/>
      <c r="D35" s="88"/>
      <c r="E35" s="111"/>
      <c r="F35" s="117"/>
      <c r="G35" s="88"/>
      <c r="H35" s="88"/>
      <c r="I35" s="88"/>
      <c r="J35" s="88"/>
      <c r="K35" s="88"/>
      <c r="L35" s="88"/>
      <c r="M35" s="88"/>
      <c r="N35" s="88"/>
      <c r="O35" s="88"/>
      <c r="P35" s="61">
        <f t="shared" si="0"/>
        <v>0</v>
      </c>
      <c r="Q35" s="77">
        <f t="shared" si="1"/>
        <v>0</v>
      </c>
    </row>
    <row r="36" spans="1:17" x14ac:dyDescent="0.2">
      <c r="A36" t="s">
        <v>198</v>
      </c>
      <c r="B36" s="151"/>
      <c r="C36" s="117"/>
      <c r="D36" s="88"/>
      <c r="E36" s="111"/>
      <c r="F36" s="117"/>
      <c r="G36" s="88"/>
      <c r="H36" s="88"/>
      <c r="I36" s="88"/>
      <c r="J36" s="88"/>
      <c r="K36" s="88"/>
      <c r="L36" s="88"/>
      <c r="M36" s="88"/>
      <c r="N36" s="88"/>
      <c r="O36" s="88"/>
      <c r="P36" s="61">
        <f t="shared" si="0"/>
        <v>0</v>
      </c>
      <c r="Q36" s="77">
        <f t="shared" si="1"/>
        <v>0</v>
      </c>
    </row>
    <row r="37" spans="1:17" ht="33.950000000000003" customHeight="1" x14ac:dyDescent="0.2">
      <c r="A37" t="s">
        <v>200</v>
      </c>
      <c r="B37" s="151"/>
      <c r="C37" s="117"/>
      <c r="D37" s="88"/>
      <c r="E37" s="111"/>
      <c r="F37" s="117"/>
      <c r="G37" s="88"/>
      <c r="H37" s="88"/>
      <c r="I37" s="88"/>
      <c r="J37" s="88"/>
      <c r="K37" s="88"/>
      <c r="L37" s="88"/>
      <c r="M37" s="88"/>
      <c r="N37" s="88"/>
      <c r="O37" s="88"/>
      <c r="P37" s="61">
        <f t="shared" si="0"/>
        <v>0</v>
      </c>
      <c r="Q37" s="77">
        <f t="shared" si="1"/>
        <v>0</v>
      </c>
    </row>
    <row r="38" spans="1:17" ht="33.950000000000003" customHeight="1" x14ac:dyDescent="0.2">
      <c r="A38" t="s">
        <v>202</v>
      </c>
      <c r="B38" s="151"/>
      <c r="C38" s="117"/>
      <c r="D38" s="88"/>
      <c r="E38" s="111"/>
      <c r="F38" s="117"/>
      <c r="G38" s="88"/>
      <c r="H38" s="88"/>
      <c r="I38" s="88"/>
      <c r="J38" s="88"/>
      <c r="K38" s="88"/>
      <c r="L38" s="88"/>
      <c r="M38" s="88"/>
      <c r="N38" s="88"/>
      <c r="O38" s="88"/>
      <c r="P38" s="61">
        <f t="shared" si="0"/>
        <v>0</v>
      </c>
      <c r="Q38" s="77">
        <f t="shared" si="1"/>
        <v>0</v>
      </c>
    </row>
    <row r="39" spans="1:17" ht="33.950000000000003" customHeight="1" x14ac:dyDescent="0.2">
      <c r="A39" t="s">
        <v>204</v>
      </c>
      <c r="B39" s="151"/>
      <c r="C39" s="117"/>
      <c r="D39" s="88"/>
      <c r="E39" s="111"/>
      <c r="F39" s="117"/>
      <c r="G39" s="88"/>
      <c r="H39" s="88"/>
      <c r="I39" s="88"/>
      <c r="J39" s="88"/>
      <c r="K39" s="88"/>
      <c r="L39" s="88"/>
      <c r="M39" s="88"/>
      <c r="N39" s="88"/>
      <c r="O39" s="88"/>
      <c r="P39" s="61">
        <f t="shared" si="0"/>
        <v>0</v>
      </c>
      <c r="Q39" s="77">
        <f t="shared" si="1"/>
        <v>0</v>
      </c>
    </row>
    <row r="40" spans="1:17" ht="33.950000000000003" customHeight="1" x14ac:dyDescent="0.2">
      <c r="A40" t="s">
        <v>206</v>
      </c>
      <c r="B40" s="151"/>
      <c r="C40" s="117"/>
      <c r="D40" s="88"/>
      <c r="E40" s="111"/>
      <c r="F40" s="117"/>
      <c r="G40" s="88"/>
      <c r="H40" s="88"/>
      <c r="I40" s="88"/>
      <c r="J40" s="88"/>
      <c r="K40" s="88"/>
      <c r="L40" s="88"/>
      <c r="M40" s="88"/>
      <c r="N40" s="88"/>
      <c r="O40" s="88"/>
      <c r="P40" s="61">
        <f t="shared" si="0"/>
        <v>0</v>
      </c>
      <c r="Q40" s="77">
        <f t="shared" si="1"/>
        <v>0</v>
      </c>
    </row>
    <row r="41" spans="1:17" ht="33.950000000000003" customHeight="1" x14ac:dyDescent="0.2">
      <c r="A41" t="s">
        <v>208</v>
      </c>
      <c r="B41" s="151"/>
      <c r="C41" s="117"/>
      <c r="D41" s="88"/>
      <c r="E41" s="111"/>
      <c r="F41" s="117"/>
      <c r="G41" s="88"/>
      <c r="H41" s="88"/>
      <c r="I41" s="88"/>
      <c r="J41" s="88"/>
      <c r="K41" s="88"/>
      <c r="L41" s="88"/>
      <c r="M41" s="88"/>
      <c r="N41" s="88"/>
      <c r="O41" s="88"/>
      <c r="P41" s="61">
        <f t="shared" si="0"/>
        <v>0</v>
      </c>
      <c r="Q41" s="77">
        <f t="shared" si="1"/>
        <v>0</v>
      </c>
    </row>
    <row r="42" spans="1:17" ht="33.950000000000003" customHeight="1" x14ac:dyDescent="0.2">
      <c r="A42" t="s">
        <v>210</v>
      </c>
      <c r="B42" s="151"/>
      <c r="C42" s="117"/>
      <c r="D42" s="88"/>
      <c r="E42" s="111"/>
      <c r="F42" s="117"/>
      <c r="G42" s="88"/>
      <c r="H42" s="88"/>
      <c r="I42" s="88"/>
      <c r="J42" s="88"/>
      <c r="K42" s="88"/>
      <c r="L42" s="88"/>
      <c r="M42" s="88"/>
      <c r="N42" s="88"/>
      <c r="O42" s="88"/>
      <c r="P42" s="61">
        <f t="shared" si="0"/>
        <v>0</v>
      </c>
      <c r="Q42" s="77">
        <f t="shared" si="1"/>
        <v>0</v>
      </c>
    </row>
    <row r="43" spans="1:17" ht="33.950000000000003" customHeight="1" x14ac:dyDescent="0.2">
      <c r="A43" t="s">
        <v>212</v>
      </c>
      <c r="B43" s="151"/>
      <c r="C43" s="117"/>
      <c r="D43" s="88"/>
      <c r="E43" s="111"/>
      <c r="F43" s="117"/>
      <c r="G43" s="88"/>
      <c r="H43" s="88"/>
      <c r="I43" s="88"/>
      <c r="J43" s="88"/>
      <c r="K43" s="88"/>
      <c r="L43" s="88"/>
      <c r="M43" s="88"/>
      <c r="N43" s="88"/>
      <c r="O43" s="88"/>
      <c r="P43" s="61">
        <f t="shared" si="0"/>
        <v>0</v>
      </c>
      <c r="Q43" s="77">
        <f t="shared" si="1"/>
        <v>0</v>
      </c>
    </row>
    <row r="44" spans="1:17" ht="33.950000000000003" customHeight="1" x14ac:dyDescent="0.2">
      <c r="A44" t="s">
        <v>214</v>
      </c>
      <c r="B44" s="151"/>
      <c r="C44" s="117"/>
      <c r="D44" s="88"/>
      <c r="E44" s="111"/>
      <c r="F44" s="117"/>
      <c r="G44" s="88"/>
      <c r="H44" s="88"/>
      <c r="I44" s="88"/>
      <c r="J44" s="88"/>
      <c r="K44" s="88"/>
      <c r="L44" s="88"/>
      <c r="M44" s="88"/>
      <c r="N44" s="88"/>
      <c r="O44" s="88"/>
      <c r="P44" s="61">
        <f t="shared" si="0"/>
        <v>0</v>
      </c>
      <c r="Q44" s="77">
        <f t="shared" si="1"/>
        <v>0</v>
      </c>
    </row>
    <row r="45" spans="1:17" ht="33.950000000000003" customHeight="1" thickBot="1" x14ac:dyDescent="0.25">
      <c r="A45" t="s">
        <v>216</v>
      </c>
      <c r="B45" s="152"/>
      <c r="C45" s="118"/>
      <c r="D45" s="97"/>
      <c r="E45" s="112"/>
      <c r="F45" s="118"/>
      <c r="G45" s="97"/>
      <c r="H45" s="97"/>
      <c r="I45" s="97"/>
      <c r="J45" s="97"/>
      <c r="K45" s="97"/>
      <c r="L45" s="97"/>
      <c r="M45" s="97"/>
      <c r="N45" s="97"/>
      <c r="O45" s="97"/>
      <c r="P45" s="62">
        <f t="shared" si="0"/>
        <v>0</v>
      </c>
      <c r="Q45" s="78">
        <f t="shared" si="1"/>
        <v>0</v>
      </c>
    </row>
    <row r="47" spans="1:17" x14ac:dyDescent="0.2">
      <c r="F47" s="7">
        <f t="shared" ref="F47:Q47" si="2">SUM(F11:F45)</f>
        <v>0</v>
      </c>
      <c r="G47" s="7">
        <f t="shared" si="2"/>
        <v>0</v>
      </c>
      <c r="H47" s="7">
        <f t="shared" si="2"/>
        <v>0</v>
      </c>
      <c r="I47" s="7">
        <f t="shared" si="2"/>
        <v>0</v>
      </c>
      <c r="J47" s="7">
        <f t="shared" si="2"/>
        <v>0</v>
      </c>
      <c r="K47" s="7">
        <f t="shared" si="2"/>
        <v>0</v>
      </c>
      <c r="L47" s="7">
        <f t="shared" si="2"/>
        <v>0</v>
      </c>
      <c r="M47" s="7">
        <f t="shared" si="2"/>
        <v>0</v>
      </c>
      <c r="N47" s="7">
        <f t="shared" si="2"/>
        <v>0</v>
      </c>
      <c r="O47" s="7">
        <f t="shared" si="2"/>
        <v>0</v>
      </c>
      <c r="P47" s="7">
        <f t="shared" si="2"/>
        <v>0</v>
      </c>
      <c r="Q47" s="7">
        <f t="shared" si="2"/>
        <v>0</v>
      </c>
    </row>
  </sheetData>
  <sheetProtection password="C4CC" sheet="1" selectLockedCells="1"/>
  <sortState ref="B11:R30">
    <sortCondition ref="C11"/>
  </sortState>
  <mergeCells count="2">
    <mergeCell ref="B7:J7"/>
    <mergeCell ref="B8:J8"/>
  </mergeCells>
  <dataValidations count="1">
    <dataValidation type="list" allowBlank="1" showInputMessage="1" showErrorMessage="1" sqref="B11:B45">
      <formula1>Courses</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8"/>
  <sheetViews>
    <sheetView topLeftCell="B4" workbookViewId="0">
      <selection activeCell="B13" sqref="B13"/>
    </sheetView>
  </sheetViews>
  <sheetFormatPr defaultColWidth="8.85546875" defaultRowHeight="12.75" x14ac:dyDescent="0.2"/>
  <cols>
    <col min="1" max="1" width="0" hidden="1" customWidth="1"/>
    <col min="2" max="2" width="27.85546875" customWidth="1"/>
    <col min="3" max="3" width="11.5703125" customWidth="1"/>
    <col min="4" max="4" width="36.140625" customWidth="1"/>
    <col min="5" max="5" width="10.42578125" customWidth="1"/>
    <col min="6" max="6" width="9.140625" customWidth="1"/>
    <col min="7" max="7" width="11.140625" customWidth="1"/>
    <col min="8" max="8" width="11.42578125" customWidth="1"/>
    <col min="9" max="9" width="10.85546875" customWidth="1"/>
    <col min="10" max="10" width="11.42578125" customWidth="1"/>
    <col min="11" max="11" width="15" customWidth="1"/>
    <col min="12" max="12" width="12.28515625" customWidth="1"/>
    <col min="13" max="13" width="9.85546875" customWidth="1"/>
    <col min="14" max="14" width="13.7109375" customWidth="1"/>
    <col min="15" max="15" width="10.42578125" customWidth="1"/>
    <col min="16" max="16" width="10.140625" customWidth="1"/>
    <col min="17" max="17" width="10.85546875" customWidth="1"/>
    <col min="18" max="18" width="10.28515625" customWidth="1"/>
  </cols>
  <sheetData>
    <row r="1" spans="2:18" ht="19.5" x14ac:dyDescent="0.3">
      <c r="B1" s="4" t="s">
        <v>2</v>
      </c>
    </row>
    <row r="2" spans="2:18" ht="19.5" x14ac:dyDescent="0.3">
      <c r="B2" s="4" t="s">
        <v>150</v>
      </c>
    </row>
    <row r="3" spans="2:18" ht="19.5" x14ac:dyDescent="0.3">
      <c r="B3" s="4"/>
    </row>
    <row r="5" spans="2:18" ht="19.5" x14ac:dyDescent="0.3">
      <c r="B5" s="4" t="s">
        <v>14</v>
      </c>
    </row>
    <row r="7" spans="2:18" x14ac:dyDescent="0.2">
      <c r="B7" s="6" t="s">
        <v>46</v>
      </c>
    </row>
    <row r="9" spans="2:18" ht="13.5" thickBot="1" x14ac:dyDescent="0.25"/>
    <row r="10" spans="2:18" s="15" customFormat="1" ht="38.25" customHeight="1" thickBot="1" x14ac:dyDescent="0.3">
      <c r="B10" s="71" t="s">
        <v>15</v>
      </c>
      <c r="C10" s="74" t="s">
        <v>16</v>
      </c>
      <c r="D10" s="72" t="s">
        <v>17</v>
      </c>
      <c r="E10" s="73" t="s">
        <v>18</v>
      </c>
      <c r="F10" s="72" t="s">
        <v>19</v>
      </c>
      <c r="G10" s="72" t="s">
        <v>223</v>
      </c>
      <c r="H10" s="72" t="s">
        <v>224</v>
      </c>
      <c r="I10" s="72" t="s">
        <v>225</v>
      </c>
      <c r="J10" s="72" t="s">
        <v>226</v>
      </c>
      <c r="K10" s="72" t="s">
        <v>222</v>
      </c>
      <c r="L10" s="72" t="s">
        <v>221</v>
      </c>
      <c r="M10" s="72" t="s">
        <v>220</v>
      </c>
      <c r="N10" s="72" t="s">
        <v>147</v>
      </c>
      <c r="O10" s="72" t="s">
        <v>148</v>
      </c>
      <c r="P10" s="73" t="s">
        <v>20</v>
      </c>
      <c r="Q10" s="60" t="s">
        <v>21</v>
      </c>
      <c r="R10" s="59" t="s">
        <v>26</v>
      </c>
    </row>
    <row r="11" spans="2:18" s="15" customFormat="1" ht="33.950000000000003" customHeight="1" x14ac:dyDescent="0.2">
      <c r="B11" s="122" t="s">
        <v>227</v>
      </c>
      <c r="C11" s="92"/>
      <c r="D11" s="93"/>
      <c r="E11" s="121"/>
      <c r="F11" s="119"/>
      <c r="G11" s="94"/>
      <c r="H11" s="94"/>
      <c r="I11" s="94"/>
      <c r="J11" s="94"/>
      <c r="K11" s="94"/>
      <c r="L11" s="94"/>
      <c r="M11" s="94"/>
      <c r="N11" s="94"/>
      <c r="O11" s="94"/>
      <c r="P11" s="63">
        <f>SUM(G11:O11)</f>
        <v>0</v>
      </c>
      <c r="Q11" s="84">
        <f>F11-P11</f>
        <v>0</v>
      </c>
    </row>
    <row r="12" spans="2:18" ht="33.950000000000003" customHeight="1" x14ac:dyDescent="0.25">
      <c r="B12" s="122" t="s">
        <v>228</v>
      </c>
      <c r="C12" s="95"/>
      <c r="D12" s="90"/>
      <c r="E12" s="111"/>
      <c r="F12" s="116"/>
      <c r="G12" s="89"/>
      <c r="H12" s="89"/>
      <c r="I12" s="89"/>
      <c r="J12" s="89"/>
      <c r="K12" s="89"/>
      <c r="L12" s="89"/>
      <c r="M12" s="89"/>
      <c r="N12" s="89"/>
      <c r="O12" s="89"/>
      <c r="P12" s="61">
        <f t="shared" ref="P12:P30" si="0">SUM(G12:O12)</f>
        <v>0</v>
      </c>
      <c r="Q12" s="85">
        <f t="shared" ref="Q12:Q30" si="1">F12-P12</f>
        <v>0</v>
      </c>
    </row>
    <row r="13" spans="2:18" ht="33.950000000000003" customHeight="1" x14ac:dyDescent="0.2">
      <c r="B13" s="122" t="s">
        <v>229</v>
      </c>
      <c r="C13" s="95"/>
      <c r="D13" s="88"/>
      <c r="E13" s="111"/>
      <c r="F13" s="116"/>
      <c r="G13" s="89"/>
      <c r="H13" s="89"/>
      <c r="I13" s="89"/>
      <c r="J13" s="89"/>
      <c r="K13" s="89"/>
      <c r="L13" s="89"/>
      <c r="M13" s="89"/>
      <c r="N13" s="89"/>
      <c r="O13" s="89"/>
      <c r="P13" s="61">
        <f t="shared" si="0"/>
        <v>0</v>
      </c>
      <c r="Q13" s="85">
        <f t="shared" si="1"/>
        <v>0</v>
      </c>
    </row>
    <row r="14" spans="2:18" ht="33.950000000000003" customHeight="1" x14ac:dyDescent="0.2">
      <c r="B14" s="122" t="s">
        <v>230</v>
      </c>
      <c r="C14" s="95"/>
      <c r="D14" s="88"/>
      <c r="E14" s="111"/>
      <c r="F14" s="116"/>
      <c r="G14" s="89"/>
      <c r="H14" s="89"/>
      <c r="I14" s="89"/>
      <c r="J14" s="89"/>
      <c r="K14" s="89"/>
      <c r="L14" s="89"/>
      <c r="M14" s="89"/>
      <c r="N14" s="89"/>
      <c r="O14" s="89"/>
      <c r="P14" s="61">
        <f t="shared" si="0"/>
        <v>0</v>
      </c>
      <c r="Q14" s="85">
        <f t="shared" si="1"/>
        <v>0</v>
      </c>
    </row>
    <row r="15" spans="2:18" ht="33.950000000000003" customHeight="1" x14ac:dyDescent="0.2">
      <c r="B15" s="122" t="s">
        <v>231</v>
      </c>
      <c r="C15" s="95"/>
      <c r="D15" s="91"/>
      <c r="E15" s="111"/>
      <c r="F15" s="116"/>
      <c r="G15" s="89"/>
      <c r="H15" s="89"/>
      <c r="I15" s="89"/>
      <c r="J15" s="89"/>
      <c r="K15" s="89"/>
      <c r="L15" s="89"/>
      <c r="M15" s="89"/>
      <c r="N15" s="89"/>
      <c r="O15" s="89"/>
      <c r="P15" s="61">
        <f t="shared" si="0"/>
        <v>0</v>
      </c>
      <c r="Q15" s="85">
        <f t="shared" si="1"/>
        <v>0</v>
      </c>
    </row>
    <row r="16" spans="2:18" ht="33.950000000000003" customHeight="1" x14ac:dyDescent="0.2">
      <c r="B16" s="122" t="s">
        <v>232</v>
      </c>
      <c r="C16" s="95"/>
      <c r="D16" s="91"/>
      <c r="E16" s="111"/>
      <c r="F16" s="116"/>
      <c r="G16" s="89"/>
      <c r="H16" s="89"/>
      <c r="I16" s="89"/>
      <c r="J16" s="89"/>
      <c r="K16" s="89"/>
      <c r="L16" s="89"/>
      <c r="M16" s="89"/>
      <c r="N16" s="89"/>
      <c r="O16" s="89"/>
      <c r="P16" s="61">
        <f t="shared" si="0"/>
        <v>0</v>
      </c>
      <c r="Q16" s="85">
        <f t="shared" si="1"/>
        <v>0</v>
      </c>
    </row>
    <row r="17" spans="2:17" ht="33.950000000000003" customHeight="1" x14ac:dyDescent="0.2">
      <c r="B17" s="122" t="s">
        <v>233</v>
      </c>
      <c r="C17" s="95"/>
      <c r="D17" s="88"/>
      <c r="E17" s="111"/>
      <c r="F17" s="116"/>
      <c r="G17" s="89"/>
      <c r="H17" s="89"/>
      <c r="I17" s="89"/>
      <c r="J17" s="89"/>
      <c r="K17" s="89"/>
      <c r="L17" s="89"/>
      <c r="M17" s="89"/>
      <c r="N17" s="89"/>
      <c r="O17" s="89"/>
      <c r="P17" s="61">
        <f t="shared" si="0"/>
        <v>0</v>
      </c>
      <c r="Q17" s="85">
        <f t="shared" si="1"/>
        <v>0</v>
      </c>
    </row>
    <row r="18" spans="2:17" ht="33.950000000000003" customHeight="1" x14ac:dyDescent="0.2">
      <c r="B18" s="122" t="s">
        <v>234</v>
      </c>
      <c r="C18" s="95"/>
      <c r="D18" s="91"/>
      <c r="E18" s="111"/>
      <c r="F18" s="116"/>
      <c r="G18" s="89"/>
      <c r="H18" s="89"/>
      <c r="I18" s="89"/>
      <c r="J18" s="89"/>
      <c r="K18" s="89"/>
      <c r="L18" s="89"/>
      <c r="M18" s="89"/>
      <c r="N18" s="89"/>
      <c r="O18" s="89"/>
      <c r="P18" s="61">
        <f t="shared" si="0"/>
        <v>0</v>
      </c>
      <c r="Q18" s="85">
        <f t="shared" si="1"/>
        <v>0</v>
      </c>
    </row>
    <row r="19" spans="2:17" ht="33.950000000000003" customHeight="1" x14ac:dyDescent="0.2">
      <c r="B19" s="122" t="s">
        <v>235</v>
      </c>
      <c r="C19" s="95"/>
      <c r="D19" s="88"/>
      <c r="E19" s="111"/>
      <c r="F19" s="116"/>
      <c r="G19" s="89"/>
      <c r="H19" s="89"/>
      <c r="I19" s="89"/>
      <c r="J19" s="89"/>
      <c r="K19" s="89"/>
      <c r="L19" s="89"/>
      <c r="M19" s="89"/>
      <c r="N19" s="89"/>
      <c r="O19" s="89"/>
      <c r="P19" s="61">
        <f t="shared" si="0"/>
        <v>0</v>
      </c>
      <c r="Q19" s="85">
        <f t="shared" si="1"/>
        <v>0</v>
      </c>
    </row>
    <row r="20" spans="2:17" ht="33.950000000000003" customHeight="1" x14ac:dyDescent="0.2">
      <c r="B20" s="122" t="s">
        <v>236</v>
      </c>
      <c r="C20" s="95"/>
      <c r="D20" s="88"/>
      <c r="E20" s="111"/>
      <c r="F20" s="116"/>
      <c r="G20" s="89"/>
      <c r="H20" s="89"/>
      <c r="I20" s="89"/>
      <c r="J20" s="89"/>
      <c r="K20" s="89"/>
      <c r="L20" s="89"/>
      <c r="M20" s="89"/>
      <c r="N20" s="89"/>
      <c r="O20" s="89"/>
      <c r="P20" s="61">
        <f t="shared" si="0"/>
        <v>0</v>
      </c>
      <c r="Q20" s="85">
        <f t="shared" si="1"/>
        <v>0</v>
      </c>
    </row>
    <row r="21" spans="2:17" ht="33.950000000000003" customHeight="1" x14ac:dyDescent="0.2">
      <c r="B21" s="122" t="s">
        <v>237</v>
      </c>
      <c r="C21" s="95"/>
      <c r="D21" s="88"/>
      <c r="E21" s="111"/>
      <c r="F21" s="116"/>
      <c r="G21" s="89"/>
      <c r="H21" s="89"/>
      <c r="I21" s="89"/>
      <c r="J21" s="89"/>
      <c r="K21" s="89"/>
      <c r="L21" s="89"/>
      <c r="M21" s="89"/>
      <c r="N21" s="89"/>
      <c r="O21" s="89"/>
      <c r="P21" s="61">
        <f t="shared" si="0"/>
        <v>0</v>
      </c>
      <c r="Q21" s="85">
        <f t="shared" si="1"/>
        <v>0</v>
      </c>
    </row>
    <row r="22" spans="2:17" ht="33.950000000000003" customHeight="1" x14ac:dyDescent="0.2">
      <c r="B22" s="122" t="s">
        <v>253</v>
      </c>
      <c r="C22" s="95"/>
      <c r="D22" s="88"/>
      <c r="E22" s="111"/>
      <c r="F22" s="116"/>
      <c r="G22" s="89"/>
      <c r="H22" s="89"/>
      <c r="I22" s="89"/>
      <c r="J22" s="89"/>
      <c r="K22" s="89"/>
      <c r="L22" s="89"/>
      <c r="M22" s="89"/>
      <c r="N22" s="89"/>
      <c r="O22" s="89"/>
      <c r="P22" s="61">
        <f t="shared" si="0"/>
        <v>0</v>
      </c>
      <c r="Q22" s="85">
        <f t="shared" si="1"/>
        <v>0</v>
      </c>
    </row>
    <row r="23" spans="2:17" ht="33.950000000000003" customHeight="1" x14ac:dyDescent="0.2">
      <c r="B23" s="122" t="s">
        <v>254</v>
      </c>
      <c r="C23" s="95"/>
      <c r="D23" s="88"/>
      <c r="E23" s="111"/>
      <c r="F23" s="116"/>
      <c r="G23" s="89"/>
      <c r="H23" s="89"/>
      <c r="I23" s="89"/>
      <c r="J23" s="89"/>
      <c r="K23" s="89"/>
      <c r="L23" s="89"/>
      <c r="M23" s="89"/>
      <c r="N23" s="89"/>
      <c r="O23" s="89"/>
      <c r="P23" s="61">
        <f t="shared" si="0"/>
        <v>0</v>
      </c>
      <c r="Q23" s="85">
        <f t="shared" si="1"/>
        <v>0</v>
      </c>
    </row>
    <row r="24" spans="2:17" ht="33.950000000000003" customHeight="1" x14ac:dyDescent="0.2">
      <c r="B24" s="122" t="s">
        <v>255</v>
      </c>
      <c r="C24" s="95"/>
      <c r="D24" s="88"/>
      <c r="E24" s="111"/>
      <c r="F24" s="116"/>
      <c r="G24" s="89"/>
      <c r="H24" s="89"/>
      <c r="I24" s="89"/>
      <c r="J24" s="89"/>
      <c r="K24" s="89"/>
      <c r="L24" s="89"/>
      <c r="M24" s="89"/>
      <c r="N24" s="89"/>
      <c r="O24" s="89"/>
      <c r="P24" s="61">
        <f t="shared" si="0"/>
        <v>0</v>
      </c>
      <c r="Q24" s="85">
        <f t="shared" si="1"/>
        <v>0</v>
      </c>
    </row>
    <row r="25" spans="2:17" ht="33.950000000000003" customHeight="1" x14ac:dyDescent="0.2">
      <c r="B25" s="122" t="s">
        <v>256</v>
      </c>
      <c r="C25" s="95"/>
      <c r="D25" s="88"/>
      <c r="E25" s="111"/>
      <c r="F25" s="116"/>
      <c r="G25" s="89"/>
      <c r="H25" s="89"/>
      <c r="I25" s="89"/>
      <c r="J25" s="89"/>
      <c r="K25" s="89"/>
      <c r="L25" s="89"/>
      <c r="M25" s="89"/>
      <c r="N25" s="89"/>
      <c r="O25" s="89"/>
      <c r="P25" s="61">
        <f t="shared" si="0"/>
        <v>0</v>
      </c>
      <c r="Q25" s="85">
        <f t="shared" si="1"/>
        <v>0</v>
      </c>
    </row>
    <row r="26" spans="2:17" ht="33.950000000000003" customHeight="1" x14ac:dyDescent="0.2">
      <c r="B26" s="122" t="s">
        <v>257</v>
      </c>
      <c r="C26" s="95"/>
      <c r="D26" s="88"/>
      <c r="E26" s="111"/>
      <c r="F26" s="116"/>
      <c r="G26" s="89"/>
      <c r="H26" s="89"/>
      <c r="I26" s="89"/>
      <c r="J26" s="89"/>
      <c r="K26" s="89"/>
      <c r="L26" s="89"/>
      <c r="M26" s="89"/>
      <c r="N26" s="89"/>
      <c r="O26" s="89"/>
      <c r="P26" s="61">
        <f t="shared" si="0"/>
        <v>0</v>
      </c>
      <c r="Q26" s="85">
        <f t="shared" si="1"/>
        <v>0</v>
      </c>
    </row>
    <row r="27" spans="2:17" ht="33.950000000000003" customHeight="1" x14ac:dyDescent="0.2">
      <c r="B27" s="122" t="s">
        <v>258</v>
      </c>
      <c r="C27" s="95"/>
      <c r="D27" s="88"/>
      <c r="E27" s="111"/>
      <c r="F27" s="116"/>
      <c r="G27" s="89"/>
      <c r="H27" s="89"/>
      <c r="I27" s="89"/>
      <c r="J27" s="89"/>
      <c r="K27" s="89"/>
      <c r="L27" s="89"/>
      <c r="M27" s="89"/>
      <c r="N27" s="89"/>
      <c r="O27" s="89"/>
      <c r="P27" s="61">
        <f t="shared" si="0"/>
        <v>0</v>
      </c>
      <c r="Q27" s="85">
        <f t="shared" si="1"/>
        <v>0</v>
      </c>
    </row>
    <row r="28" spans="2:17" ht="33.950000000000003" customHeight="1" x14ac:dyDescent="0.2">
      <c r="B28" s="122" t="s">
        <v>259</v>
      </c>
      <c r="C28" s="95"/>
      <c r="D28" s="88"/>
      <c r="E28" s="111"/>
      <c r="F28" s="116"/>
      <c r="G28" s="89"/>
      <c r="H28" s="89"/>
      <c r="I28" s="89"/>
      <c r="J28" s="89"/>
      <c r="K28" s="89"/>
      <c r="L28" s="89"/>
      <c r="M28" s="89"/>
      <c r="N28" s="89"/>
      <c r="O28" s="89"/>
      <c r="P28" s="61">
        <f t="shared" si="0"/>
        <v>0</v>
      </c>
      <c r="Q28" s="85">
        <f t="shared" si="1"/>
        <v>0</v>
      </c>
    </row>
    <row r="29" spans="2:17" ht="33.950000000000003" customHeight="1" x14ac:dyDescent="0.2">
      <c r="B29" s="122" t="s">
        <v>260</v>
      </c>
      <c r="C29" s="95"/>
      <c r="D29" s="88"/>
      <c r="E29" s="111"/>
      <c r="F29" s="116"/>
      <c r="G29" s="89"/>
      <c r="H29" s="89"/>
      <c r="I29" s="89"/>
      <c r="J29" s="89"/>
      <c r="K29" s="89"/>
      <c r="L29" s="89"/>
      <c r="M29" s="89"/>
      <c r="N29" s="89"/>
      <c r="O29" s="89"/>
      <c r="P29" s="61">
        <f t="shared" si="0"/>
        <v>0</v>
      </c>
      <c r="Q29" s="85">
        <f t="shared" si="1"/>
        <v>0</v>
      </c>
    </row>
    <row r="30" spans="2:17" ht="33.950000000000003" customHeight="1" thickBot="1" x14ac:dyDescent="0.25">
      <c r="B30" s="123" t="s">
        <v>261</v>
      </c>
      <c r="C30" s="96"/>
      <c r="D30" s="97"/>
      <c r="E30" s="112"/>
      <c r="F30" s="120"/>
      <c r="G30" s="98"/>
      <c r="H30" s="98"/>
      <c r="I30" s="98"/>
      <c r="J30" s="98"/>
      <c r="K30" s="98"/>
      <c r="L30" s="98"/>
      <c r="M30" s="98"/>
      <c r="N30" s="98"/>
      <c r="O30" s="98"/>
      <c r="P30" s="62">
        <f t="shared" si="0"/>
        <v>0</v>
      </c>
      <c r="Q30" s="86">
        <f t="shared" si="1"/>
        <v>0</v>
      </c>
    </row>
    <row r="31" spans="2:17" x14ac:dyDescent="0.2">
      <c r="F31" s="7"/>
      <c r="G31" s="7"/>
      <c r="H31" s="7"/>
      <c r="I31" s="7"/>
      <c r="J31" s="7"/>
      <c r="K31" s="7"/>
      <c r="L31" s="7"/>
      <c r="M31" s="7"/>
      <c r="N31" s="7"/>
      <c r="O31" s="7"/>
      <c r="P31" s="7"/>
    </row>
    <row r="32" spans="2:17" x14ac:dyDescent="0.2">
      <c r="B32" t="s">
        <v>149</v>
      </c>
      <c r="F32" s="7">
        <f>SUM(F11:F21)</f>
        <v>0</v>
      </c>
      <c r="G32" s="7">
        <f t="shared" ref="G32:P32" si="2">SUM(G11:G21)</f>
        <v>0</v>
      </c>
      <c r="H32" s="7">
        <f t="shared" si="2"/>
        <v>0</v>
      </c>
      <c r="I32" s="7">
        <f t="shared" si="2"/>
        <v>0</v>
      </c>
      <c r="J32" s="7">
        <f t="shared" si="2"/>
        <v>0</v>
      </c>
      <c r="K32" s="7">
        <f t="shared" si="2"/>
        <v>0</v>
      </c>
      <c r="L32" s="7">
        <f t="shared" si="2"/>
        <v>0</v>
      </c>
      <c r="M32" s="7">
        <f t="shared" si="2"/>
        <v>0</v>
      </c>
      <c r="N32" s="7">
        <f t="shared" si="2"/>
        <v>0</v>
      </c>
      <c r="O32" s="7">
        <f t="shared" si="2"/>
        <v>0</v>
      </c>
      <c r="P32" s="7">
        <f t="shared" si="2"/>
        <v>0</v>
      </c>
      <c r="Q32" s="7">
        <f>SUM(Q11:Q21)</f>
        <v>0</v>
      </c>
    </row>
    <row r="33" spans="6:16" x14ac:dyDescent="0.2">
      <c r="F33" s="7"/>
      <c r="G33" s="7"/>
      <c r="H33" s="7"/>
      <c r="I33" s="7"/>
      <c r="J33" s="7"/>
      <c r="K33" s="7"/>
      <c r="L33" s="7"/>
      <c r="M33" s="7"/>
      <c r="N33" s="7"/>
      <c r="O33" s="7"/>
      <c r="P33" s="7"/>
    </row>
    <row r="34" spans="6:16" ht="15" x14ac:dyDescent="0.25">
      <c r="F34" s="7"/>
      <c r="G34" s="7"/>
      <c r="H34" s="7"/>
      <c r="I34" s="7"/>
      <c r="J34" s="7"/>
      <c r="K34" s="7"/>
      <c r="L34" s="7"/>
      <c r="M34" s="7"/>
      <c r="N34" s="7"/>
      <c r="O34" s="20"/>
      <c r="P34" s="7"/>
    </row>
    <row r="35" spans="6:16" ht="15" x14ac:dyDescent="0.25">
      <c r="F35" s="7"/>
      <c r="G35" s="7"/>
      <c r="H35" s="7"/>
      <c r="I35" s="7"/>
      <c r="J35" s="7"/>
      <c r="K35" s="7"/>
      <c r="L35" s="7"/>
      <c r="M35" s="7"/>
      <c r="N35" s="7"/>
      <c r="O35" s="20"/>
      <c r="P35" s="7"/>
    </row>
    <row r="36" spans="6:16" ht="15" x14ac:dyDescent="0.25">
      <c r="F36" s="7"/>
      <c r="G36" s="7"/>
      <c r="H36" s="7"/>
      <c r="I36" s="7"/>
      <c r="J36" s="7"/>
      <c r="K36" s="7"/>
      <c r="L36" s="7"/>
      <c r="M36" s="7"/>
      <c r="N36" s="7"/>
      <c r="O36" s="20"/>
      <c r="P36" s="7"/>
    </row>
    <row r="37" spans="6:16" x14ac:dyDescent="0.2">
      <c r="F37" s="7"/>
      <c r="G37" s="7"/>
      <c r="H37" s="7"/>
      <c r="I37" s="7"/>
      <c r="J37" s="7"/>
      <c r="K37" s="7"/>
      <c r="L37" s="7"/>
      <c r="M37" s="7"/>
      <c r="N37" s="7"/>
      <c r="O37" s="7"/>
      <c r="P37" s="7"/>
    </row>
    <row r="38" spans="6:16" x14ac:dyDescent="0.2">
      <c r="F38" s="7"/>
      <c r="G38" s="7"/>
      <c r="H38" s="7"/>
      <c r="I38" s="7"/>
      <c r="J38" s="7"/>
      <c r="K38" s="7"/>
      <c r="L38" s="7"/>
      <c r="M38" s="7"/>
      <c r="N38" s="7"/>
      <c r="O38" s="7"/>
      <c r="P38" s="7"/>
    </row>
    <row r="39" spans="6:16" x14ac:dyDescent="0.2">
      <c r="F39" s="7"/>
      <c r="G39" s="7"/>
      <c r="H39" s="7"/>
      <c r="I39" s="7"/>
      <c r="J39" s="7"/>
      <c r="K39" s="7"/>
      <c r="L39" s="7"/>
      <c r="M39" s="7"/>
      <c r="N39" s="7"/>
      <c r="O39" s="7"/>
      <c r="P39" s="7"/>
    </row>
    <row r="40" spans="6:16" x14ac:dyDescent="0.2">
      <c r="F40" s="7"/>
      <c r="G40" s="7"/>
      <c r="H40" s="7"/>
      <c r="I40" s="7"/>
      <c r="J40" s="7"/>
      <c r="K40" s="7"/>
      <c r="L40" s="7"/>
      <c r="M40" s="7"/>
      <c r="N40" s="7"/>
      <c r="O40" s="7"/>
      <c r="P40" s="7"/>
    </row>
    <row r="41" spans="6:16" x14ac:dyDescent="0.2">
      <c r="F41" s="7"/>
      <c r="G41" s="7"/>
      <c r="H41" s="7"/>
      <c r="I41" s="7"/>
      <c r="J41" s="7"/>
      <c r="K41" s="7"/>
      <c r="L41" s="7"/>
      <c r="M41" s="7"/>
      <c r="N41" s="7"/>
      <c r="O41" s="7"/>
      <c r="P41" s="7"/>
    </row>
    <row r="42" spans="6:16" x14ac:dyDescent="0.2">
      <c r="F42" s="7"/>
      <c r="G42" s="7"/>
      <c r="H42" s="7"/>
      <c r="I42" s="7"/>
      <c r="J42" s="7"/>
      <c r="K42" s="7"/>
      <c r="L42" s="7"/>
      <c r="M42" s="7"/>
      <c r="N42" s="7"/>
      <c r="O42" s="7"/>
      <c r="P42" s="7"/>
    </row>
    <row r="43" spans="6:16" x14ac:dyDescent="0.2">
      <c r="F43" s="7"/>
      <c r="G43" s="7"/>
      <c r="H43" s="7"/>
      <c r="I43" s="7"/>
      <c r="J43" s="7"/>
      <c r="K43" s="7"/>
      <c r="L43" s="7"/>
      <c r="M43" s="7"/>
      <c r="N43" s="7"/>
      <c r="O43" s="7"/>
      <c r="P43" s="7"/>
    </row>
    <row r="44" spans="6:16" x14ac:dyDescent="0.2">
      <c r="F44" s="7"/>
      <c r="G44" s="7"/>
      <c r="H44" s="7"/>
      <c r="I44" s="7"/>
      <c r="J44" s="7"/>
      <c r="K44" s="7"/>
      <c r="L44" s="7"/>
      <c r="M44" s="7"/>
      <c r="N44" s="7"/>
      <c r="O44" s="7"/>
      <c r="P44" s="7"/>
    </row>
    <row r="45" spans="6:16" x14ac:dyDescent="0.2">
      <c r="F45" s="7"/>
      <c r="G45" s="7"/>
      <c r="H45" s="7"/>
      <c r="I45" s="7"/>
      <c r="J45" s="7"/>
      <c r="K45" s="7"/>
      <c r="L45" s="7"/>
      <c r="M45" s="7"/>
      <c r="N45" s="7"/>
      <c r="O45" s="7"/>
      <c r="P45" s="7"/>
    </row>
    <row r="46" spans="6:16" x14ac:dyDescent="0.2">
      <c r="F46" s="7"/>
      <c r="G46" s="7"/>
      <c r="H46" s="7"/>
      <c r="I46" s="7"/>
      <c r="J46" s="7"/>
      <c r="K46" s="7"/>
      <c r="L46" s="7"/>
      <c r="M46" s="7"/>
      <c r="N46" s="7"/>
      <c r="O46" s="7"/>
      <c r="P46" s="7"/>
    </row>
    <row r="47" spans="6:16" x14ac:dyDescent="0.2">
      <c r="F47" s="7"/>
      <c r="G47" s="7"/>
      <c r="H47" s="7"/>
      <c r="I47" s="7"/>
      <c r="J47" s="7"/>
      <c r="K47" s="7"/>
      <c r="L47" s="7"/>
      <c r="M47" s="7"/>
      <c r="N47" s="7"/>
      <c r="O47" s="7"/>
      <c r="P47" s="7"/>
    </row>
    <row r="48" spans="6:16" x14ac:dyDescent="0.2">
      <c r="F48" s="7"/>
      <c r="G48" s="7"/>
      <c r="H48" s="7"/>
      <c r="I48" s="7"/>
      <c r="J48" s="7"/>
      <c r="K48" s="7"/>
      <c r="L48" s="7"/>
      <c r="M48" s="7"/>
      <c r="N48" s="7"/>
      <c r="O48" s="7"/>
      <c r="P48" s="7"/>
    </row>
    <row r="49" spans="6:16" x14ac:dyDescent="0.2">
      <c r="F49" s="7"/>
      <c r="G49" s="7"/>
      <c r="H49" s="7"/>
      <c r="I49" s="7"/>
      <c r="J49" s="7"/>
      <c r="K49" s="7"/>
      <c r="L49" s="7"/>
      <c r="M49" s="7"/>
      <c r="N49" s="7"/>
      <c r="O49" s="7"/>
      <c r="P49" s="7"/>
    </row>
    <row r="50" spans="6:16" x14ac:dyDescent="0.2">
      <c r="F50" s="7"/>
      <c r="G50" s="7"/>
      <c r="H50" s="7"/>
      <c r="I50" s="7"/>
      <c r="J50" s="7"/>
      <c r="K50" s="7"/>
      <c r="L50" s="7"/>
      <c r="M50" s="7"/>
      <c r="N50" s="7"/>
      <c r="O50" s="7"/>
      <c r="P50" s="7"/>
    </row>
    <row r="51" spans="6:16" x14ac:dyDescent="0.2">
      <c r="F51" s="7"/>
      <c r="G51" s="7"/>
      <c r="H51" s="7"/>
      <c r="I51" s="7"/>
      <c r="J51" s="7"/>
      <c r="K51" s="7"/>
      <c r="L51" s="7"/>
      <c r="M51" s="7"/>
      <c r="N51" s="7"/>
      <c r="O51" s="7"/>
      <c r="P51" s="7"/>
    </row>
    <row r="52" spans="6:16" x14ac:dyDescent="0.2">
      <c r="F52" s="7"/>
      <c r="G52" s="7"/>
      <c r="H52" s="7"/>
      <c r="I52" s="7"/>
      <c r="J52" s="7"/>
      <c r="K52" s="7"/>
      <c r="L52" s="7"/>
      <c r="M52" s="7"/>
      <c r="N52" s="7"/>
      <c r="O52" s="7"/>
      <c r="P52" s="7"/>
    </row>
    <row r="53" spans="6:16" x14ac:dyDescent="0.2">
      <c r="F53" s="7"/>
      <c r="G53" s="7"/>
      <c r="H53" s="7"/>
      <c r="I53" s="7"/>
      <c r="J53" s="7"/>
      <c r="K53" s="7"/>
      <c r="L53" s="7"/>
      <c r="M53" s="7"/>
      <c r="N53" s="7"/>
      <c r="O53" s="7"/>
      <c r="P53" s="7"/>
    </row>
    <row r="54" spans="6:16" x14ac:dyDescent="0.2">
      <c r="F54" s="7"/>
      <c r="G54" s="7"/>
      <c r="H54" s="7"/>
      <c r="I54" s="7"/>
      <c r="J54" s="7"/>
      <c r="K54" s="7"/>
      <c r="L54" s="7"/>
      <c r="M54" s="7"/>
      <c r="N54" s="7"/>
      <c r="O54" s="7"/>
      <c r="P54" s="7"/>
    </row>
    <row r="55" spans="6:16" x14ac:dyDescent="0.2">
      <c r="F55" s="7"/>
      <c r="G55" s="7"/>
      <c r="H55" s="7"/>
      <c r="I55" s="7"/>
      <c r="J55" s="7"/>
      <c r="K55" s="7"/>
      <c r="L55" s="7"/>
      <c r="M55" s="7"/>
      <c r="N55" s="7"/>
      <c r="O55" s="7"/>
      <c r="P55" s="7"/>
    </row>
    <row r="56" spans="6:16" x14ac:dyDescent="0.2">
      <c r="F56" s="7"/>
      <c r="G56" s="7"/>
      <c r="H56" s="7"/>
      <c r="I56" s="7"/>
      <c r="J56" s="7"/>
      <c r="K56" s="7"/>
      <c r="L56" s="7"/>
      <c r="M56" s="7"/>
      <c r="N56" s="7"/>
      <c r="O56" s="7"/>
      <c r="P56" s="7"/>
    </row>
    <row r="57" spans="6:16" x14ac:dyDescent="0.2">
      <c r="F57" s="7"/>
      <c r="G57" s="7"/>
      <c r="H57" s="7"/>
      <c r="I57" s="7"/>
      <c r="J57" s="7"/>
      <c r="K57" s="7"/>
      <c r="L57" s="7"/>
      <c r="M57" s="7"/>
      <c r="N57" s="7"/>
      <c r="O57" s="7"/>
      <c r="P57" s="7"/>
    </row>
    <row r="58" spans="6:16" x14ac:dyDescent="0.2">
      <c r="F58" s="7"/>
      <c r="G58" s="7"/>
      <c r="H58" s="7"/>
      <c r="I58" s="7"/>
      <c r="J58" s="7"/>
      <c r="K58" s="7"/>
      <c r="L58" s="7"/>
      <c r="M58" s="7"/>
      <c r="N58" s="7"/>
      <c r="O58" s="7"/>
      <c r="P58" s="7"/>
    </row>
  </sheetData>
  <sheetProtection password="C4CC" sheet="1" objects="1" scenarios="1" selectLockedCells="1"/>
  <sortState ref="B11:O36">
    <sortCondition ref="C11"/>
  </sortState>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D18" sqref="D18"/>
    </sheetView>
  </sheetViews>
  <sheetFormatPr defaultColWidth="8.85546875" defaultRowHeight="12.75" x14ac:dyDescent="0.2"/>
  <cols>
    <col min="1" max="3" width="8.85546875" style="79"/>
    <col min="4" max="4" width="11.7109375" style="79" customWidth="1"/>
    <col min="5" max="16384" width="8.85546875" style="79"/>
  </cols>
  <sheetData>
    <row r="1" spans="1:6" ht="19.5" x14ac:dyDescent="0.3">
      <c r="A1" s="4" t="s">
        <v>2</v>
      </c>
    </row>
    <row r="2" spans="1:6" ht="19.5" x14ac:dyDescent="0.3">
      <c r="A2" s="4" t="s">
        <v>150</v>
      </c>
    </row>
    <row r="3" spans="1:6" ht="19.5" x14ac:dyDescent="0.3">
      <c r="A3" s="4"/>
    </row>
    <row r="5" spans="1:6" ht="19.5" x14ac:dyDescent="0.3">
      <c r="A5" s="4" t="s">
        <v>27</v>
      </c>
    </row>
    <row r="7" spans="1:6" x14ac:dyDescent="0.2">
      <c r="A7" s="79" t="s">
        <v>13</v>
      </c>
    </row>
    <row r="9" spans="1:6" ht="30" x14ac:dyDescent="0.25">
      <c r="A9" s="18" t="s">
        <v>28</v>
      </c>
      <c r="B9" s="18" t="s">
        <v>45</v>
      </c>
      <c r="C9" s="18" t="s">
        <v>29</v>
      </c>
      <c r="D9" s="172" t="s">
        <v>283</v>
      </c>
      <c r="E9" s="172"/>
    </row>
    <row r="10" spans="1:6" ht="15" x14ac:dyDescent="0.25">
      <c r="A10" s="18"/>
      <c r="B10" s="18"/>
      <c r="C10" s="18"/>
      <c r="D10" s="19" t="s">
        <v>22</v>
      </c>
      <c r="E10" s="19" t="s">
        <v>4</v>
      </c>
    </row>
    <row r="11" spans="1:6" x14ac:dyDescent="0.2">
      <c r="A11" s="82"/>
      <c r="B11" s="82"/>
      <c r="C11" s="82"/>
      <c r="D11" s="83"/>
      <c r="E11" s="80">
        <f>D11*[1]Summary!$K$6</f>
        <v>0</v>
      </c>
      <c r="F11" s="80"/>
    </row>
    <row r="12" spans="1:6" x14ac:dyDescent="0.2">
      <c r="A12" s="82"/>
      <c r="B12" s="82"/>
      <c r="C12" s="82"/>
      <c r="D12" s="83"/>
      <c r="E12" s="80">
        <f>D12*[1]Summary!$K$6</f>
        <v>0</v>
      </c>
      <c r="F12" s="80"/>
    </row>
    <row r="13" spans="1:6" x14ac:dyDescent="0.2">
      <c r="A13" s="82"/>
      <c r="B13" s="82"/>
      <c r="C13" s="82"/>
      <c r="D13" s="83"/>
      <c r="E13" s="80">
        <f>D13*[1]Summary!$K$6</f>
        <v>0</v>
      </c>
      <c r="F13" s="80"/>
    </row>
    <row r="14" spans="1:6" x14ac:dyDescent="0.2">
      <c r="A14" s="82"/>
      <c r="B14" s="82"/>
      <c r="C14" s="82"/>
      <c r="D14" s="83"/>
      <c r="E14" s="80">
        <f>D14*[1]Summary!$K$6</f>
        <v>0</v>
      </c>
      <c r="F14" s="80"/>
    </row>
    <row r="15" spans="1:6" x14ac:dyDescent="0.2">
      <c r="A15" s="82"/>
      <c r="B15" s="82"/>
      <c r="C15" s="82"/>
      <c r="D15" s="83"/>
      <c r="E15" s="80">
        <f>D15*[1]Summary!$K$6</f>
        <v>0</v>
      </c>
      <c r="F15" s="80"/>
    </row>
    <row r="16" spans="1:6" x14ac:dyDescent="0.2">
      <c r="A16" s="82"/>
      <c r="B16" s="82"/>
      <c r="C16" s="82"/>
      <c r="D16" s="83"/>
      <c r="E16" s="80">
        <f>D16*[1]Summary!$K$6</f>
        <v>0</v>
      </c>
      <c r="F16" s="80"/>
    </row>
    <row r="17" spans="1:6" x14ac:dyDescent="0.2">
      <c r="A17" s="82"/>
      <c r="B17" s="82"/>
      <c r="C17" s="82"/>
      <c r="D17" s="83"/>
      <c r="E17" s="80">
        <f>D17*[1]Summary!$K$6</f>
        <v>0</v>
      </c>
      <c r="F17" s="80"/>
    </row>
    <row r="18" spans="1:6" x14ac:dyDescent="0.2">
      <c r="A18" s="82"/>
      <c r="B18" s="82"/>
      <c r="C18" s="82"/>
      <c r="D18" s="83"/>
      <c r="E18" s="80">
        <f>D18*[1]Summary!$K$6</f>
        <v>0</v>
      </c>
      <c r="F18" s="80"/>
    </row>
    <row r="19" spans="1:6" x14ac:dyDescent="0.2">
      <c r="A19" s="82"/>
      <c r="B19" s="82"/>
      <c r="C19" s="82"/>
      <c r="D19" s="83"/>
      <c r="E19" s="80">
        <f>D19*[1]Summary!$K$6</f>
        <v>0</v>
      </c>
      <c r="F19" s="80"/>
    </row>
    <row r="20" spans="1:6" x14ac:dyDescent="0.2">
      <c r="A20" s="82"/>
      <c r="B20" s="82"/>
      <c r="C20" s="82"/>
      <c r="D20" s="83"/>
      <c r="E20" s="80">
        <f>D20*[1]Summary!$K$6</f>
        <v>0</v>
      </c>
      <c r="F20" s="80"/>
    </row>
    <row r="21" spans="1:6" x14ac:dyDescent="0.2">
      <c r="A21" s="82"/>
      <c r="B21" s="82"/>
      <c r="C21" s="82"/>
      <c r="D21" s="83"/>
      <c r="E21" s="80">
        <f>D21*[1]Summary!$K$6</f>
        <v>0</v>
      </c>
      <c r="F21" s="80"/>
    </row>
    <row r="22" spans="1:6" x14ac:dyDescent="0.2">
      <c r="A22" s="82"/>
      <c r="B22" s="82"/>
      <c r="C22" s="82"/>
      <c r="D22" s="83"/>
      <c r="E22" s="80">
        <f>D22*[1]Summary!$K$6</f>
        <v>0</v>
      </c>
      <c r="F22" s="80"/>
    </row>
    <row r="23" spans="1:6" x14ac:dyDescent="0.2">
      <c r="A23" s="82"/>
      <c r="B23" s="82"/>
      <c r="C23" s="82"/>
      <c r="D23" s="83"/>
      <c r="E23" s="80">
        <f>D23*[1]Summary!$K$6</f>
        <v>0</v>
      </c>
      <c r="F23" s="80"/>
    </row>
    <row r="24" spans="1:6" x14ac:dyDescent="0.2">
      <c r="A24" s="82"/>
      <c r="B24" s="82"/>
      <c r="C24" s="82"/>
      <c r="D24" s="83"/>
      <c r="E24" s="80">
        <f>D24*[1]Summary!$K$6</f>
        <v>0</v>
      </c>
      <c r="F24" s="80"/>
    </row>
    <row r="25" spans="1:6" x14ac:dyDescent="0.2">
      <c r="A25" s="82"/>
      <c r="B25" s="82"/>
      <c r="C25" s="82"/>
      <c r="D25" s="83"/>
      <c r="E25" s="80">
        <f>D25*[1]Summary!$K$6</f>
        <v>0</v>
      </c>
      <c r="F25" s="80"/>
    </row>
    <row r="26" spans="1:6" x14ac:dyDescent="0.2">
      <c r="A26" s="82"/>
      <c r="B26" s="82"/>
      <c r="C26" s="82"/>
      <c r="D26" s="83"/>
      <c r="E26" s="80">
        <f>D26*[1]Summary!$K$6</f>
        <v>0</v>
      </c>
      <c r="F26" s="80"/>
    </row>
    <row r="27" spans="1:6" x14ac:dyDescent="0.2">
      <c r="A27" s="82"/>
      <c r="B27" s="82"/>
      <c r="C27" s="82"/>
      <c r="D27" s="83"/>
      <c r="E27" s="80">
        <f>D27*[1]Summary!$K$6</f>
        <v>0</v>
      </c>
      <c r="F27" s="80"/>
    </row>
    <row r="28" spans="1:6" x14ac:dyDescent="0.2">
      <c r="A28" s="82"/>
      <c r="B28" s="82"/>
      <c r="C28" s="82"/>
      <c r="D28" s="83"/>
      <c r="E28" s="80">
        <f>D28*[1]Summary!$K$6</f>
        <v>0</v>
      </c>
      <c r="F28" s="80"/>
    </row>
    <row r="29" spans="1:6" x14ac:dyDescent="0.2">
      <c r="A29" s="82"/>
      <c r="B29" s="82"/>
      <c r="C29" s="82"/>
      <c r="D29" s="83"/>
      <c r="E29" s="80">
        <f>D29*[1]Summary!$K$6</f>
        <v>0</v>
      </c>
      <c r="F29" s="80"/>
    </row>
    <row r="30" spans="1:6" x14ac:dyDescent="0.2">
      <c r="A30" s="82"/>
      <c r="B30" s="82"/>
      <c r="C30" s="82"/>
      <c r="D30" s="83"/>
      <c r="E30" s="80">
        <f>D30*[1]Summary!$K$6</f>
        <v>0</v>
      </c>
      <c r="F30" s="80"/>
    </row>
    <row r="31" spans="1:6" x14ac:dyDescent="0.2">
      <c r="A31" s="82"/>
      <c r="B31" s="82"/>
      <c r="C31" s="82"/>
      <c r="D31" s="83"/>
      <c r="E31" s="80">
        <f>D31*[1]Summary!$K$6</f>
        <v>0</v>
      </c>
      <c r="F31" s="80"/>
    </row>
    <row r="32" spans="1:6" x14ac:dyDescent="0.2">
      <c r="D32" s="81">
        <f>SUM(D11:D31)</f>
        <v>0</v>
      </c>
      <c r="E32" s="81">
        <f>SUM(E11:E31)</f>
        <v>0</v>
      </c>
      <c r="F32" s="80"/>
    </row>
    <row r="33" spans="4:6" x14ac:dyDescent="0.2">
      <c r="D33" s="80"/>
      <c r="E33" s="80"/>
      <c r="F33" s="80"/>
    </row>
    <row r="34" spans="4:6" x14ac:dyDescent="0.2">
      <c r="D34" s="80"/>
      <c r="E34" s="80"/>
      <c r="F34" s="80"/>
    </row>
    <row r="35" spans="4:6" x14ac:dyDescent="0.2">
      <c r="D35" s="80"/>
      <c r="E35" s="80"/>
      <c r="F35" s="80"/>
    </row>
    <row r="36" spans="4:6" x14ac:dyDescent="0.2">
      <c r="D36" s="80"/>
      <c r="E36" s="80"/>
      <c r="F36" s="80"/>
    </row>
    <row r="37" spans="4:6" x14ac:dyDescent="0.2">
      <c r="D37" s="80"/>
      <c r="E37" s="80"/>
      <c r="F37" s="80"/>
    </row>
    <row r="38" spans="4:6" x14ac:dyDescent="0.2">
      <c r="D38" s="80"/>
      <c r="E38" s="80"/>
      <c r="F38" s="80"/>
    </row>
    <row r="39" spans="4:6" x14ac:dyDescent="0.2">
      <c r="D39" s="80"/>
      <c r="E39" s="80"/>
      <c r="F39" s="80"/>
    </row>
    <row r="40" spans="4:6" x14ac:dyDescent="0.2">
      <c r="D40" s="80"/>
      <c r="E40" s="80"/>
      <c r="F40" s="80"/>
    </row>
    <row r="41" spans="4:6" x14ac:dyDescent="0.2">
      <c r="D41" s="80"/>
      <c r="E41" s="80"/>
      <c r="F41" s="80"/>
    </row>
    <row r="42" spans="4:6" x14ac:dyDescent="0.2">
      <c r="D42" s="80"/>
      <c r="E42" s="80"/>
      <c r="F42" s="80"/>
    </row>
    <row r="43" spans="4:6" x14ac:dyDescent="0.2">
      <c r="D43" s="80"/>
      <c r="E43" s="80"/>
      <c r="F43" s="80"/>
    </row>
    <row r="44" spans="4:6" x14ac:dyDescent="0.2">
      <c r="D44" s="80"/>
      <c r="E44" s="80"/>
      <c r="F44" s="80"/>
    </row>
    <row r="45" spans="4:6" x14ac:dyDescent="0.2">
      <c r="D45" s="80"/>
      <c r="E45" s="80"/>
      <c r="F45" s="80"/>
    </row>
  </sheetData>
  <sheetProtection password="C4CC" sheet="1" objects="1" scenarios="1" selectLockedCells="1"/>
  <mergeCells count="1">
    <mergeCell ref="D9:E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election activeCell="A5" sqref="A5"/>
    </sheetView>
  </sheetViews>
  <sheetFormatPr defaultRowHeight="12.75" x14ac:dyDescent="0.2"/>
  <cols>
    <col min="1" max="1" width="35.42578125" customWidth="1"/>
  </cols>
  <sheetData>
    <row r="1" spans="1:1" x14ac:dyDescent="0.2">
      <c r="A1" s="99" t="s">
        <v>153</v>
      </c>
    </row>
    <row r="2" spans="1:1" x14ac:dyDescent="0.2">
      <c r="A2" s="100" t="s">
        <v>154</v>
      </c>
    </row>
    <row r="3" spans="1:1" x14ac:dyDescent="0.2">
      <c r="A3" s="100" t="s">
        <v>155</v>
      </c>
    </row>
    <row r="4" spans="1:1" x14ac:dyDescent="0.2">
      <c r="A4" s="100" t="s">
        <v>156</v>
      </c>
    </row>
    <row r="5" spans="1:1" x14ac:dyDescent="0.2">
      <c r="A5" s="100" t="s">
        <v>157</v>
      </c>
    </row>
    <row r="6" spans="1:1" x14ac:dyDescent="0.2">
      <c r="A6" s="100" t="s">
        <v>158</v>
      </c>
    </row>
    <row r="7" spans="1:1" x14ac:dyDescent="0.2">
      <c r="A7" s="101" t="s">
        <v>159</v>
      </c>
    </row>
    <row r="8" spans="1:1" x14ac:dyDescent="0.2">
      <c r="A8" s="102" t="s">
        <v>250</v>
      </c>
    </row>
    <row r="9" spans="1:1" x14ac:dyDescent="0.2">
      <c r="A9" s="102" t="s">
        <v>251</v>
      </c>
    </row>
    <row r="10" spans="1:1" x14ac:dyDescent="0.2">
      <c r="A10" s="100" t="s">
        <v>170</v>
      </c>
    </row>
    <row r="11" spans="1:1" x14ac:dyDescent="0.2">
      <c r="A11" s="102" t="s">
        <v>172</v>
      </c>
    </row>
    <row r="12" spans="1:1" x14ac:dyDescent="0.2">
      <c r="A12" s="100" t="s">
        <v>174</v>
      </c>
    </row>
    <row r="13" spans="1:1" x14ac:dyDescent="0.2">
      <c r="A13" s="100" t="s">
        <v>249</v>
      </c>
    </row>
    <row r="14" spans="1:1" x14ac:dyDescent="0.2">
      <c r="A14" s="100" t="s">
        <v>248</v>
      </c>
    </row>
    <row r="15" spans="1:1" x14ac:dyDescent="0.2">
      <c r="A15" s="101" t="s">
        <v>247</v>
      </c>
    </row>
    <row r="16" spans="1:1" x14ac:dyDescent="0.2">
      <c r="A16" s="100" t="s">
        <v>179</v>
      </c>
    </row>
    <row r="17" spans="1:1" x14ac:dyDescent="0.2">
      <c r="A17" s="101" t="s">
        <v>181</v>
      </c>
    </row>
    <row r="18" spans="1:1" x14ac:dyDescent="0.2">
      <c r="A18" s="100" t="s">
        <v>183</v>
      </c>
    </row>
    <row r="19" spans="1:1" x14ac:dyDescent="0.2">
      <c r="A19" s="100" t="s">
        <v>185</v>
      </c>
    </row>
    <row r="20" spans="1:1" x14ac:dyDescent="0.2">
      <c r="A20" s="100" t="s">
        <v>187</v>
      </c>
    </row>
    <row r="21" spans="1:1" x14ac:dyDescent="0.2">
      <c r="A21" s="100" t="s">
        <v>189</v>
      </c>
    </row>
    <row r="22" spans="1:1" x14ac:dyDescent="0.2">
      <c r="A22" s="100" t="s">
        <v>191</v>
      </c>
    </row>
    <row r="23" spans="1:1" x14ac:dyDescent="0.2">
      <c r="A23" s="100" t="s">
        <v>193</v>
      </c>
    </row>
    <row r="24" spans="1:1" x14ac:dyDescent="0.2">
      <c r="A24" s="100" t="s">
        <v>195</v>
      </c>
    </row>
    <row r="25" spans="1:1" x14ac:dyDescent="0.2">
      <c r="A25" s="100" t="s">
        <v>197</v>
      </c>
    </row>
    <row r="26" spans="1:1" x14ac:dyDescent="0.2">
      <c r="A26" s="100" t="s">
        <v>199</v>
      </c>
    </row>
    <row r="27" spans="1:1" x14ac:dyDescent="0.2">
      <c r="A27" s="100" t="s">
        <v>201</v>
      </c>
    </row>
    <row r="28" spans="1:1" x14ac:dyDescent="0.2">
      <c r="A28" s="100" t="s">
        <v>203</v>
      </c>
    </row>
    <row r="29" spans="1:1" x14ac:dyDescent="0.2">
      <c r="A29" s="100" t="s">
        <v>205</v>
      </c>
    </row>
    <row r="30" spans="1:1" ht="25.5" x14ac:dyDescent="0.2">
      <c r="A30" s="100" t="s">
        <v>207</v>
      </c>
    </row>
    <row r="31" spans="1:1" x14ac:dyDescent="0.2">
      <c r="A31" s="100" t="s">
        <v>209</v>
      </c>
    </row>
    <row r="32" spans="1:1" x14ac:dyDescent="0.2">
      <c r="A32" s="100" t="s">
        <v>211</v>
      </c>
    </row>
    <row r="33" spans="1:1" x14ac:dyDescent="0.2">
      <c r="A33" s="100" t="s">
        <v>213</v>
      </c>
    </row>
    <row r="34" spans="1:1" x14ac:dyDescent="0.2">
      <c r="A34" s="100" t="s">
        <v>215</v>
      </c>
    </row>
    <row r="35" spans="1:1" ht="13.5" thickBot="1" x14ac:dyDescent="0.25">
      <c r="A35" s="103" t="s">
        <v>217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d d 0 9 9 9 0 - d f 0 7 - 4 4 6 1 - a 6 f 0 - 2 0 7 a 8 2 2 2 2 1 5 9 "   x m l n s = " h t t p : / / s c h e m a s . m i c r o s o f t . c o m / D a t a M a s h u p " > A A A A A B U F A A B Q S w M E F A A C A A g A q X Y C T 6 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p d g J 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q X Y C T w b Y Q 6 M K A g A A Q g k A A B M A H A B G b 3 J t d W x h c y 9 T Z W N 0 a W 9 u M S 5 t I K I Y A C i g F A A A A A A A A A A A A A A A A A A A A A A A A A A A A O 2 U y 4 r b M B S G 9 4 G 8 g 9 B A c c D 1 p d 2 1 h D L x D N 1 0 E X L p D J Q u Z F t J R H U x k t w k h L z G P M i s + z T z J J W U u M 6 M 7 U J 6 o 4 v x x u b X 8 X + k 7 z + 2 w p k m g o P p 4 R 6 / 7 f f 6 P b V C E u d g m R Z g C C j W / R 4 w 1 1 S U M s N G u W U 0 m K G U Y u X d 4 D R I B N e Y a + X B l d b F m z B c r 9 f B g g q k J d J Y B Z l g Y Y 4 I 3 Y b G M N g w C g c D / 2 B 5 A Z M V 4 k v T a 7 Y t M D T e z j e Y S c T V Q k i W C F o y b h e V d + j v 7 3 Z Q E 0 0 x 9 I E 2 O t B 4 o / c + 2 E F K + J e G a N p 9 a N N z r D J J C n v m p p H Z U o m W z Q 4 p U j g p p c Q 8 2 z Y W i z K 9 M u e t 9 N w 8 a 8 L w 0 V H p U U l o 3 l q x r 3 F M c E F R Z n h 8 R L Q 8 A X L U n e o 9 o e b D 6 0 3 m B D C x w I E B B 9 6 P x m Y B + s c X Z e U w M 9 v 1 K 4 L 7 Q b 9 H e E f v 0 0 m 4 g H Y W v F c D + D w Q / 2 Q g T n N 5 R K Q l l d f P q f x f q T g 4 I G p P x U Y x N r v u z m T z s g 6 k z s B s C U X m / Y P R L t p / s s r n X 0 n I W d m A G n D m 0 6 t K 4 y V L s X S q + 5 c 0 1 O S y r f Z 6 P m l R L + d P a 8 + E G f 8 J m N p a h e 8 W U r C h O d M L x E T J 9 T B + D D m u I c e / C T m 2 k E e S a K J W Y G y a 5 Q 3 i c R B F o B 0 w 4 V 8 D 0 L F + 7 i x 2 / 7 t / g l B V D L H D l x 0 / K Y d R 1 R z / 7 o x W H z L I R I 7 B w 9 3 9 w 9 2 3 B s U f R R y x z q I 5 J 1 q B A s s O 3 k Z 1 q 7 b u D N z f A V B L A Q I t A B Q A A g A I A K l 2 A k + p h 3 U K q Q A A A P k A A A A S A A A A A A A A A A A A A A A A A A A A A A B D b 2 5 m a W c v U G F j a 2 F n Z S 5 4 b W x Q S w E C L Q A U A A I A C A C p d g J P D 8 r p q 6 Q A A A D p A A A A E w A A A A A A A A A A A A A A A A D 1 A A A A W 0 N v b n R l b n R f V H l w Z X N d L n h t b F B L A Q I t A B Q A A g A I A K l 2 A k 8 G 2 E O j C g I A A E I J A A A T A A A A A A A A A A A A A A A A A O Y B A A B G b 3 J t d W x h c y 9 T Z W N 0 a W 9 u M S 5 t U E s F B g A A A A A D A A M A w g A A A D 0 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t w 6 A A A A A A A A u j o 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2 d i c D 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I i A v P j x F b n R y e S B U e X B l P S J G a W x s R X J y b 3 J D b 2 R l I i B W Y W x 1 Z T 0 i c 1 V u a 2 5 v d 2 4 i I C 8 + P E V u d H J 5 I F R 5 c G U 9 I k Z p b G x F c n J v c k N v d W 5 0 I i B W Y W x 1 Z T 0 i b D A i I C 8 + P E V u d H J 5 I F R 5 c G U 9 I k Z p b G x M Y X N 0 V X B k Y X R l Z C I g V m F s d W U 9 I m Q y M D E 4 L T A 3 L T E 2 V D E 0 O j U 4 O j Q 2 L j E 1 N D M 2 O T N a I i A v P j x F b n R y e S B U e X B l P S J G a W x s Q 2 9 s d W 1 u V H l w Z X M i I F Z h b H V l P S J z Q m d Z R 0 J n W U d C d 2 M 9 I i A v P j x F b n R y e S B U e X B l P S J G a W x s Q 2 9 s d W 1 u T m F t Z X M i I F Z h b H V l P S J z W y Z x d W 9 0 O 3 R p d G x l J n F 1 b 3 Q 7 L C Z x d W 9 0 O 2 x p b m s m c X V v d D s s J n F 1 b 3 Q 7 e G 1 s T G l u a y Z x d W 9 0 O y w m c X V v d D t k Z X N j c m l w d G l v b i Z x d W 9 0 O y w m c X V v d D t s Y W 5 n d W F n Z S Z x d W 9 0 O y w m c X V v d D t i Y X N l Q 3 V y c m V u Y 3 k m c X V v d D s s J n F 1 b 3 Q 7 c H V i R G F 0 Z S Z x d W 9 0 O y w m c X V v d D t s Y X N 0 Q n V p b G R E Y X R l 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Z 2 J w L 1 J l c G x h Y 2 V k I F Z h b H V l L n t 0 a X R s Z S w w f S Z x d W 9 0 O y w m c X V v d D t T Z W N 0 a W 9 u M S 9 n Y n A v Q 2 h h b m d l Z C B U e X B l L n t s a W 5 r L D F 9 J n F 1 b 3 Q 7 L C Z x d W 9 0 O 1 N l Y 3 R p b 2 4 x L 2 d i c C 9 D a G F u Z 2 V k I F R 5 c G U u e 3 h t b E x p b m s s M n 0 m c X V v d D s s J n F 1 b 3 Q 7 U 2 V j d G l v b j E v Z 2 J w L 0 N o Y W 5 n Z W Q g V H l w Z S 5 7 Z G V z Y 3 J p c H R p b 2 4 s M 3 0 m c X V v d D s s J n F 1 b 3 Q 7 U 2 V j d G l v b j E v Z 2 J w L 0 N o Y W 5 n Z W Q g V H l w Z S 5 7 b G F u Z 3 V h Z 2 U s N H 0 m c X V v d D s s J n F 1 b 3 Q 7 U 2 V j d G l v b j E v Z 2 J w L 0 N o Y W 5 n Z W Q g V H l w Z S 5 7 Y m F z Z U N 1 c n J l b m N 5 L D V 9 J n F 1 b 3 Q 7 L C Z x d W 9 0 O 1 N l Y 3 R p b 2 4 x L 2 d i c C 9 D a G F u Z 2 V k I F R 5 c G U u e 3 B 1 Y k R h d G U s N n 0 m c X V v d D s s J n F 1 b 3 Q 7 U 2 V j d G l v b j E v Z 2 J w L 0 N o Y W 5 n Z W Q g V H l w Z S 5 7 b G F z d E J 1 a W x k R G F 0 Z S w 3 f S Z x d W 9 0 O 1 0 s J n F 1 b 3 Q 7 Q 2 9 s d W 1 u Q 2 9 1 b n Q m c X V v d D s 6 O C w m c X V v d D t L Z X l D b 2 x 1 b W 5 O Y W 1 l c y Z x d W 9 0 O z p b X S w m c X V v d D t D b 2 x 1 b W 5 J Z G V u d G l 0 a W V z J n F 1 b 3 Q 7 O l s m c X V v d D t T Z W N 0 a W 9 u M S 9 n Y n A v U m V w b G F j Z W Q g V m F s d W U u e 3 R p d G x l L D B 9 J n F 1 b 3 Q 7 L C Z x d W 9 0 O 1 N l Y 3 R p b 2 4 x L 2 d i c C 9 D a G F u Z 2 V k I F R 5 c G U u e 2 x p b m s s M X 0 m c X V v d D s s J n F 1 b 3 Q 7 U 2 V j d G l v b j E v Z 2 J w L 0 N o Y W 5 n Z W Q g V H l w Z S 5 7 e G 1 s T G l u a y w y f S Z x d W 9 0 O y w m c X V v d D t T Z W N 0 a W 9 u M S 9 n Y n A v Q 2 h h b m d l Z C B U e X B l L n t k Z X N j c m l w d G l v b i w z f S Z x d W 9 0 O y w m c X V v d D t T Z W N 0 a W 9 u M S 9 n Y n A v Q 2 h h b m d l Z C B U e X B l L n t s Y W 5 n d W F n Z S w 0 f S Z x d W 9 0 O y w m c X V v d D t T Z W N 0 a W 9 u M S 9 n Y n A v Q 2 h h b m d l Z C B U e X B l L n t i Y X N l Q 3 V y c m V u Y 3 k s N X 0 m c X V v d D s s J n F 1 b 3 Q 7 U 2 V j d G l v b j E v Z 2 J w L 0 N o Y W 5 n Z W Q g V H l w Z S 5 7 c H V i R G F 0 Z S w 2 f S Z x d W 9 0 O y w m c X V v d D t T Z W N 0 a W 9 u M S 9 n Y n A v Q 2 h h b m d l Z C B U e X B l L n t s Y X N 0 Q n V p b G R E Y X R l L D d 9 J n F 1 b 3 Q 7 X S w m c X V v d D t S Z W x h d G l v b n N o a X B J b m Z v J n F 1 b 3 Q 7 O l t d f S I g L z 4 8 L 1 N 0 Y W J s Z U V u d H J p Z X M + P C 9 J d G V t P j x J d G V t P j x J d G V t T G 9 j Y X R p b 2 4 + P E l 0 Z W 1 U e X B l P k Z v c m 1 1 b G E 8 L 0 l 0 Z W 1 U e X B l P j x J d G V t U G F 0 a D 5 T Z W N 0 a W 9 u M S 9 n Y n A v U 2 9 1 c m N l P C 9 J d G V t U G F 0 a D 4 8 L 0 l 0 Z W 1 M b 2 N h d G l v b j 4 8 U 3 R h Y m x l R W 5 0 c m l l c y A v P j w v S X R l b T 4 8 S X R l b T 4 8 S X R l b U x v Y 2 F 0 a W 9 u P j x J d G V t V H l w Z T 5 G b 3 J t d W x h P C 9 J d G V t V H l w Z T 4 8 S X R l b V B h d G g + U 2 V j d G l v b j E v Z 2 J w L 0 N o Y W 5 n Z W Q l M j B U e X B l P C 9 J d G V t U G F 0 a D 4 8 L 0 l 0 Z W 1 M b 2 N h d G l v b j 4 8 U 3 R h Y m x l R W 5 0 c m l l c y A v P j w v S X R l b T 4 8 S X R l b T 4 8 S X R l b U x v Y 2 F 0 a W 9 u P j x J d G V t V H l w Z T 5 G b 3 J t d W x h P C 9 J d G V t V H l w Z T 4 8 S X R l b V B h d G g + U 2 V j d G l v b j E v Z 2 J w L 1 J l c G x h Y 2 V k J T I w V m F s d W U 8 L 0 l 0 Z W 1 Q Y X R o P j w v S X R l b U x v Y 2 F 0 a W 9 u P j x T d G F i b G V F b n R y a W V z I C 8 + P C 9 J d G V t P j x J d G V t P j x J d G V t T G 9 j Y X R p b 2 4 + P E l 0 Z W 1 U e X B l P k Z v c m 1 1 b G E 8 L 0 l 0 Z W 1 U e X B l P j x J d G V t U G F 0 a D 5 T Z W N 0 a W 9 u M S 9 n Y n A 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S Z W x h d G l v b n N o a X B J b m Z v Q 2 9 u d G F p b m V y I i B W Y W x 1 Z T 0 i c 3 s m c X V v d D t j b 2 x 1 b W 5 D b 3 V u d C Z x d W 9 0 O z o 4 L C Z x d W 9 0 O 2 t l e U N v b H V t b k 5 h b W V z J n F 1 b 3 Q 7 O l t d L C Z x d W 9 0 O 3 F 1 Z X J 5 U m V s Y X R p b 2 5 z a G l w c y Z x d W 9 0 O z p b X S w m c X V v d D t j b 2 x 1 b W 5 J Z G V u d G l 0 a W V z J n F 1 b 3 Q 7 O l s m c X V v d D t T Z W N 0 a W 9 u M S 9 n Y n A g K D I p L 0 N o Y W 5 n Z W Q g V H l w Z S 5 7 d G l 0 b G U s M H 0 m c X V v d D s s J n F 1 b 3 Q 7 U 2 V j d G l v b j E v Z 2 J w I C g y K S 9 D a G F u Z 2 V k I F R 5 c G U u e 2 x p b m s s M X 0 m c X V v d D s s J n F 1 b 3 Q 7 U 2 V j d G l v b j E v Z 2 J w I C g y K S 9 D a G F u Z 2 V k I F R 5 c G U u e 3 h t b E x p b m s s M n 0 m c X V v d D s s J n F 1 b 3 Q 7 U 2 V j d G l v b j E v Z 2 J w I C g y K S 9 D a G F u Z 2 V k I F R 5 c G U u e 2 R l c 2 N y a X B 0 a W 9 u L D N 9 J n F 1 b 3 Q 7 L C Z x d W 9 0 O 1 N l Y 3 R p b 2 4 x L 2 d i c C A o M i k v Q 2 h h b m d l Z C B U e X B l L n t s Y W 5 n d W F n Z S w 0 f S Z x d W 9 0 O y w m c X V v d D t T Z W N 0 a W 9 u M S 9 n Y n A g K D I p L 0 N o Y W 5 n Z W Q g V H l w Z S 5 7 Y m F z Z U N 1 c n J l b m N 5 L D V 9 J n F 1 b 3 Q 7 L C Z x d W 9 0 O 1 N l Y 3 R p b 2 4 x L 2 d i c C A o M i k v Q 2 h h b m d l Z C B U e X B l L n t w d W J E Y X R l L D Z 9 J n F 1 b 3 Q 7 L C Z x d W 9 0 O 1 N l Y 3 R p b 2 4 x L 2 d i c C A o M i k v Q 2 h h b m d l Z C B U e X B l L n t s Y X N 0 Q n V p b G R E Y X R l L D d 9 J n F 1 b 3 Q 7 X S w m c X V v d D t D b 2 x 1 b W 5 D b 3 V u d C Z x d W 9 0 O z o 4 L C Z x d W 9 0 O 0 t l e U N v b H V t b k 5 h b W V z J n F 1 b 3 Q 7 O l t d L C Z x d W 9 0 O 0 N v b H V t b k l k Z W 5 0 a X R p Z X M m c X V v d D s 6 W y Z x d W 9 0 O 1 N l Y 3 R p b 2 4 x L 2 d i c C A o M i k v Q 2 h h b m d l Z C B U e X B l L n t 0 a X R s Z S w w f S Z x d W 9 0 O y w m c X V v d D t T Z W N 0 a W 9 u M S 9 n Y n A g K D I p L 0 N o Y W 5 n Z W Q g V H l w Z S 5 7 b G l u a y w x f S Z x d W 9 0 O y w m c X V v d D t T Z W N 0 a W 9 u M S 9 n Y n A g K D I p L 0 N o Y W 5 n Z W Q g V H l w Z S 5 7 e G 1 s T G l u a y w y f S Z x d W 9 0 O y w m c X V v d D t T Z W N 0 a W 9 u M S 9 n Y n A g K D I p L 0 N o Y W 5 n Z W Q g V H l w Z S 5 7 Z G V z Y 3 J p c H R p b 2 4 s M 3 0 m c X V v d D s s J n F 1 b 3 Q 7 U 2 V j d G l v b j E v Z 2 J w I C g y K S 9 D a G F u Z 2 V k I F R 5 c G U u e 2 x h b m d 1 Y W d l L D R 9 J n F 1 b 3 Q 7 L C Z x d W 9 0 O 1 N l Y 3 R p b 2 4 x L 2 d i c C A o M i k v Q 2 h h b m d l Z C B U e X B l L n t i Y X N l Q 3 V y c m V u Y 3 k s N X 0 m c X V v d D s s J n F 1 b 3 Q 7 U 2 V j d G l v b j E v Z 2 J w I C g y K S 9 D a G F u Z 2 V k I F R 5 c G U u e 3 B 1 Y k R h d G U s N n 0 m c X V v d D s s J n F 1 b 3 Q 7 U 2 V j d G l v b j E v Z 2 J w I C g y K S 9 D a G F u Z 2 V k I F R 5 c G U u e 2 x h c 3 R C d W l s Z E R h d G U s N 3 0 m c X V v d D t d L C Z x d W 9 0 O 1 J l b G F 0 a W 9 u c 2 h p c E l u Z m 8 m c X V v d D s 6 W 1 1 9 I i A v P j x F b n R y e S B U e X B l P S J G a W x s U 3 R h d H V z I i B W Y W x 1 Z T 0 i c 0 N v b X B s Z X R l I i A v P j x F b n R y e S B U e X B l P S J G a W x s Q 2 9 s d W 1 u T m F t Z X M i I F Z h b H V l P S J z W y Z x d W 9 0 O 3 R p d G x l J n F 1 b 3 Q 7 L C Z x d W 9 0 O 2 x p b m s m c X V v d D s s J n F 1 b 3 Q 7 e G 1 s T G l u a y Z x d W 9 0 O y w m c X V v d D t k Z X N j c m l w d G l v b i Z x d W 9 0 O y w m c X V v d D t s Y W 5 n d W F n Z S Z x d W 9 0 O y w m c X V v d D t i Y X N l Q 3 V y c m V u Y 3 k m c X V v d D s s J n F 1 b 3 Q 7 c H V i R G F 0 Z S Z x d W 9 0 O y w m c X V v d D t s Y X N 0 Q n V p b G R E Y X R l J n F 1 b 3 Q 7 X S I g L z 4 8 R W 5 0 c n k g V H l w Z T 0 i R m l s b E N v b H V t b l R 5 c G V z I i B W Y W x 1 Z T 0 i c 0 J n W U d C Z 1 l H Q n d j P S I g L z 4 8 R W 5 0 c n k g V H l w Z T 0 i R m l s b E x h c 3 R V c G R h d G V k I i B W Y W x 1 Z T 0 i Z D I w M T g t M D c t M T Z U M T U 6 M D A 6 M j Q u N j E 1 N j k 1 N 1 o i I C 8 + P E V u d H J 5 I F R 5 c G U 9 I k Z p b G x F c n J v c k N v d W 5 0 I i B W Y W x 1 Z T 0 i b D A i I C 8 + P E V u d H J 5 I F R 5 c G U 9 I k Z p b G x F c n J v c k N v Z G U i I F Z h b H V l P S J z V W 5 r b m 9 3 b i I g L z 4 8 R W 5 0 c n k g V H l w Z T 0 i R m l s b E N v d W 5 0 I i B W Y W x 1 Z T 0 i b D E i I C 8 + P E V u d H J 5 I F R 5 c G U 9 I k F k Z G V k V G 9 E Y X R h T W 9 k Z W w i I F Z h b H V l P S J s M C I g L z 4 8 R W 5 0 c n k g V H l w Z T 0 i T m F 2 a W d h d G l v b l N 0 Z X B O Y W 1 l I i B W Y W x 1 Z T 0 i c 0 5 h d m l n Y X R p b 2 4 i I C 8 + P E V u d H J 5 I F R 5 c G U 9 I l F 1 Z X J 5 S U Q i I F Z h b H V l P S J z N m N j Z T E 3 M W I t Y 2 R j Y i 0 0 N T M y L T l j Z T Y t N z Q y O W J i O T l j M z M 0 I i A v P j w v U 3 R h Y m x l R W 5 0 c m l l c z 4 8 L 0 l 0 Z W 0 + P E l 0 Z W 0 + P E l 0 Z W 1 M b 2 N h d G l v b j 4 8 S X R l b V R 5 c G U + R m 9 y b X V s Y T w v S X R l b V R 5 c G U + P E l 0 Z W 1 Q Y X R o P l N l Y 3 R p b 2 4 x L 2 d i c C U y M C g y K S 9 T b 3 V y Y 2 U 8 L 0 l 0 Z W 1 Q Y X R o P j w v S X R l b U x v Y 2 F 0 a W 9 u P j x T d G F i b G V F b n R y a W V z I C 8 + P C 9 J d G V t P j x J d G V t P j x J d G V t T G 9 j Y X R p b 2 4 + P E l 0 Z W 1 U e X B l P k Z v c m 1 1 b G E 8 L 0 l 0 Z W 1 U e X B l P j x J d G V t U G F 0 a D 5 T Z W N 0 a W 9 u M S 9 n Y n A l M j A o M i k v Q 2 h h b m d l Z C U y M F R 5 c G U 8 L 0 l 0 Z W 1 Q Y X R o P j w v S X R l b U x v Y 2 F 0 a W 9 u P j x T d G F i b G V F b n R y a W V z I C 8 + P C 9 J d G V t P j x J d G V t P j x J d G V t T G 9 j Y X R p b 2 4 + P E l 0 Z W 1 U e X B l P k Z v c m 1 1 b G E 8 L 0 l 0 Z W 1 U e X B l P j x J d G V t U G F 0 a D 5 T Z W N 0 a W 9 u M S 9 n Y n A l M j A o M y 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I i A v P j x F b n R y e S B U e X B l P S J G a W x s R X J y b 3 J D b 2 R l I i B W Y W x 1 Z T 0 i c 1 V u a 2 5 v d 2 4 i I C 8 + P E V u d H J 5 I F R 5 c G U 9 I k Z p b G x F c n J v c k N v d W 5 0 I i B W Y W x 1 Z T 0 i b D A i I C 8 + P E V u d H J 5 I F R 5 c G U 9 I k Z p b G x M Y X N 0 V X B k Y X R l Z C I g V m F s d W U 9 I m Q y M D E 4 L T A 3 L T E 2 V D E 1 O j A y O j A 2 L j A y N z I 5 N T h a I i A v P j x F b n R y e S B U e X B l P S J G a W x s Q 2 9 s d W 1 u V H l w Z X M i I F Z h b H V l P S J z Q m d Z R 0 J n W U d C d 2 M 9 I i A v P j x F b n R y e S B U e X B l P S J G a W x s Q 2 9 s d W 1 u T m F t Z X M i I F Z h b H V l P S J z W y Z x d W 9 0 O 3 R p d G x l J n F 1 b 3 Q 7 L C Z x d W 9 0 O 2 x p b m s m c X V v d D s s J n F 1 b 3 Q 7 e G 1 s T G l u a y Z x d W 9 0 O y w m c X V v d D t k Z X N j c m l w d G l v b i Z x d W 9 0 O y w m c X V v d D t s Y W 5 n d W F n Z S Z x d W 9 0 O y w m c X V v d D t i Y X N l Q 3 V y c m V u Y 3 k m c X V v d D s s J n F 1 b 3 Q 7 c H V i R G F 0 Z S Z x d W 9 0 O y w m c X V v d D t s Y X N 0 Q n V p b G R E Y X R l 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Z 2 J w I C g z K S 9 D a G F u Z 2 V k I F R 5 c G U u e 3 R p d G x l L D B 9 J n F 1 b 3 Q 7 L C Z x d W 9 0 O 1 N l Y 3 R p b 2 4 x L 2 d i c C A o M y k v Q 2 h h b m d l Z C B U e X B l L n t s a W 5 r L D F 9 J n F 1 b 3 Q 7 L C Z x d W 9 0 O 1 N l Y 3 R p b 2 4 x L 2 d i c C A o M y k v Q 2 h h b m d l Z C B U e X B l L n t 4 b W x M a W 5 r L D J 9 J n F 1 b 3 Q 7 L C Z x d W 9 0 O 1 N l Y 3 R p b 2 4 x L 2 d i c C A o M y k v Q 2 h h b m d l Z C B U e X B l L n t k Z X N j c m l w d G l v b i w z f S Z x d W 9 0 O y w m c X V v d D t T Z W N 0 a W 9 u M S 9 n Y n A g K D M p L 0 N o Y W 5 n Z W Q g V H l w Z S 5 7 b G F u Z 3 V h Z 2 U s N H 0 m c X V v d D s s J n F 1 b 3 Q 7 U 2 V j d G l v b j E v Z 2 J w I C g z K S 9 D a G F u Z 2 V k I F R 5 c G U u e 2 J h c 2 V D d X J y Z W 5 j e S w 1 f S Z x d W 9 0 O y w m c X V v d D t T Z W N 0 a W 9 u M S 9 n Y n A g K D M p L 0 N o Y W 5 n Z W Q g V H l w Z S 5 7 c H V i R G F 0 Z S w 2 f S Z x d W 9 0 O y w m c X V v d D t T Z W N 0 a W 9 u M S 9 n Y n A g K D M p L 0 N o Y W 5 n Z W Q g V H l w Z S 5 7 b G F z d E J 1 a W x k R G F 0 Z S w 3 f S Z x d W 9 0 O 1 0 s J n F 1 b 3 Q 7 Q 2 9 s d W 1 u Q 2 9 1 b n Q m c X V v d D s 6 O C w m c X V v d D t L Z X l D b 2 x 1 b W 5 O Y W 1 l c y Z x d W 9 0 O z p b X S w m c X V v d D t D b 2 x 1 b W 5 J Z G V u d G l 0 a W V z J n F 1 b 3 Q 7 O l s m c X V v d D t T Z W N 0 a W 9 u M S 9 n Y n A g K D M p L 0 N o Y W 5 n Z W Q g V H l w Z S 5 7 d G l 0 b G U s M H 0 m c X V v d D s s J n F 1 b 3 Q 7 U 2 V j d G l v b j E v Z 2 J w I C g z K S 9 D a G F u Z 2 V k I F R 5 c G U u e 2 x p b m s s M X 0 m c X V v d D s s J n F 1 b 3 Q 7 U 2 V j d G l v b j E v Z 2 J w I C g z K S 9 D a G F u Z 2 V k I F R 5 c G U u e 3 h t b E x p b m s s M n 0 m c X V v d D s s J n F 1 b 3 Q 7 U 2 V j d G l v b j E v Z 2 J w I C g z K S 9 D a G F u Z 2 V k I F R 5 c G U u e 2 R l c 2 N y a X B 0 a W 9 u L D N 9 J n F 1 b 3 Q 7 L C Z x d W 9 0 O 1 N l Y 3 R p b 2 4 x L 2 d i c C A o M y k v Q 2 h h b m d l Z C B U e X B l L n t s Y W 5 n d W F n Z S w 0 f S Z x d W 9 0 O y w m c X V v d D t T Z W N 0 a W 9 u M S 9 n Y n A g K D M p L 0 N o Y W 5 n Z W Q g V H l w Z S 5 7 Y m F z Z U N 1 c n J l b m N 5 L D V 9 J n F 1 b 3 Q 7 L C Z x d W 9 0 O 1 N l Y 3 R p b 2 4 x L 2 d i c C A o M y k v Q 2 h h b m d l Z C B U e X B l L n t w d W J E Y X R l L D Z 9 J n F 1 b 3 Q 7 L C Z x d W 9 0 O 1 N l Y 3 R p b 2 4 x L 2 d i c C A o M y k v Q 2 h h b m d l Z C B U e X B l L n t s Y X N 0 Q n V p b G R E Y X R l L D d 9 J n F 1 b 3 Q 7 X S w m c X V v d D t S Z W x h d G l v b n N o a X B J b m Z v J n F 1 b 3 Q 7 O l t d f S I g L z 4 8 L 1 N 0 Y W J s Z U V u d H J p Z X M + P C 9 J d G V t P j x J d G V t P j x J d G V t T G 9 j Y X R p b 2 4 + P E l 0 Z W 1 U e X B l P k Z v c m 1 1 b G E 8 L 0 l 0 Z W 1 U e X B l P j x J d G V t U G F 0 a D 5 T Z W N 0 a W 9 u M S 9 n Y n A l M j A o M y k v U 2 9 1 c m N l P C 9 J d G V t U G F 0 a D 4 8 L 0 l 0 Z W 1 M b 2 N h d G l v b j 4 8 U 3 R h Y m x l R W 5 0 c m l l c y A v P j w v S X R l b T 4 8 S X R l b T 4 8 S X R l b U x v Y 2 F 0 a W 9 u P j x J d G V t V H l w Z T 5 G b 3 J t d W x h P C 9 J d G V t V H l w Z T 4 8 S X R l b V B h d G g + U 2 V j d G l v b j E v Z 2 J w J T I w K D M p L 0 N o Y W 5 n Z W Q l M j B U e X B l P C 9 J d G V t U G F 0 a D 4 8 L 0 l 0 Z W 1 M b 2 N h d G l v b j 4 8 U 3 R h Y m x l R W 5 0 c m l l c y A v P j w v S X R l b T 4 8 S X R l b T 4 8 S X R l b U x v Y 2 F 0 a W 9 u P j x J d G V t V H l w Z T 5 G b 3 J t d W x h P C 9 J d G V t V H l w Z T 4 8 S X R l b V B h d G g + U 2 V j d G l v b j E v V G F i b G U l M j A w 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U m V s Y X R p b 2 5 z a G l w S W 5 m b 0 N v b n R h a W 5 l c i I g V m F s d W U 9 I n N 7 J n F 1 b 3 Q 7 Y 2 9 s d W 1 u Q 2 9 1 b n Q m c X V v d D s 6 N i w m c X V v d D t r Z X l D b 2 x 1 b W 5 O Y W 1 l c y Z x d W 9 0 O z p b X S w m c X V v d D t x d W V y e V J l b G F 0 a W 9 u c 2 h p c H M m c X V v d D s 6 W 1 0 s J n F 1 b 3 Q 7 Y 2 9 s d W 1 u S W R l b n R p d G l l c y Z x d W 9 0 O z p b J n F 1 b 3 Q 7 U 2 V j d G l v b j E v V G F i b G U g M C 9 D a G F u Z 2 V k I F R 5 c G U u e y w w f S Z x d W 9 0 O y w m c X V v d D t T Z W N 0 a W 9 u M S 9 U Y W J s Z S A w L 0 N o Y W 5 n Z W Q g V H l w Z S 5 7 V V N E L D F 9 J n F 1 b 3 Q 7 L C Z x d W 9 0 O 1 N l Y 3 R p b 2 4 x L 1 R h Y m x l I D A v Q 2 h h b m d l Z C B U e X B l L n t H Q l A s M n 0 m c X V v d D s s J n F 1 b 3 Q 7 U 2 V j d G l v b j E v V G F i b G U g M C 9 D a G F u Z 2 V k I F R 5 c G U u e 0 N B R C w z f S Z x d W 9 0 O y w m c X V v d D t T Z W N 0 a W 9 u M S 9 U Y W J s Z S A w L 0 N o Y W 5 n Z W Q g V H l w Z S 5 7 R V V S L D R 9 J n F 1 b 3 Q 7 L C Z x d W 9 0 O 1 N l Y 3 R p b 2 4 x L 1 R h Y m x l I D A v Q 2 h h b m d l Z C B U e X B l L n t B V U Q s N X 0 m c X V v d D t d L C Z x d W 9 0 O 0 N v b H V t b k N v d W 5 0 J n F 1 b 3 Q 7 O j Y s J n F 1 b 3 Q 7 S 2 V 5 Q 2 9 s d W 1 u T m F t Z X M m c X V v d D s 6 W 1 0 s J n F 1 b 3 Q 7 Q 2 9 s d W 1 u S W R l b n R p d G l l c y Z x d W 9 0 O z p b J n F 1 b 3 Q 7 U 2 V j d G l v b j E v V G F i b G U g M C 9 D a G F u Z 2 V k I F R 5 c G U u e y w w f S Z x d W 9 0 O y w m c X V v d D t T Z W N 0 a W 9 u M S 9 U Y W J s Z S A w L 0 N o Y W 5 n Z W Q g V H l w Z S 5 7 V V N E L D F 9 J n F 1 b 3 Q 7 L C Z x d W 9 0 O 1 N l Y 3 R p b 2 4 x L 1 R h Y m x l I D A v Q 2 h h b m d l Z C B U e X B l L n t H Q l A s M n 0 m c X V v d D s s J n F 1 b 3 Q 7 U 2 V j d G l v b j E v V G F i b G U g M C 9 D a G F u Z 2 V k I F R 5 c G U u e 0 N B R C w z f S Z x d W 9 0 O y w m c X V v d D t T Z W N 0 a W 9 u M S 9 U Y W J s Z S A w L 0 N o Y W 5 n Z W Q g V H l w Z S 5 7 R V V S L D R 9 J n F 1 b 3 Q 7 L C Z x d W 9 0 O 1 N l Y 3 R p b 2 4 x L 1 R h Y m x l I D A v Q 2 h h b m d l Z C B U e X B l L n t B V U Q s N X 0 m c X V v d D t d L C Z x d W 9 0 O 1 J l b G F 0 a W 9 u c 2 h p c E l u Z m 8 m c X V v d D s 6 W 1 1 9 I i A v P j x F b n R y e S B U e X B l P S J G a W x s U 3 R h d H V z I i B W Y W x 1 Z T 0 i c 0 N v b X B s Z X R l I i A v P j x F b n R y e S B U e X B l P S J G a W x s Q 2 9 s d W 1 u T m F t Z X M i I F Z h b H V l P S J z W y Z x d W 9 0 O 0 N v b H V t b j E m c X V v d D s s J n F 1 b 3 Q 7 V V N E J n F 1 b 3 Q 7 L C Z x d W 9 0 O 0 d C U C Z x d W 9 0 O y w m c X V v d D t D Q U Q m c X V v d D s s J n F 1 b 3 Q 7 R V V S J n F 1 b 3 Q 7 L C Z x d W 9 0 O 0 F V R C Z x d W 9 0 O 1 0 i I C 8 + P E V u d H J 5 I F R 5 c G U 9 I k Z p b G x D b 2 x 1 b W 5 U e X B l c y I g V m F s d W U 9 I n N C Z 1 V G Q l F V R i I g L z 4 8 R W 5 0 c n k g V H l w Z T 0 i R m l s b E x h c 3 R V c G R h d G V k I i B W Y W x 1 Z T 0 i Z D I w M T g t M D c t M T Z U M T U 6 M D g 6 M D A u O T k x N j I 4 N F o i I C 8 + P E V u d H J 5 I F R 5 c G U 9 I k Z p b G x F c n J v c k N v d W 5 0 I i B W Y W x 1 Z T 0 i b D A i I C 8 + P E V u d H J 5 I F R 5 c G U 9 I k Z p b G x F c n J v c k N v Z G U i I F Z h b H V l P S J z V W 5 r b m 9 3 b i I g L z 4 8 R W 5 0 c n k g V H l w Z T 0 i R m l s b E N v d W 5 0 I i B W Y W x 1 Z T 0 i b D U i I C 8 + P E V u d H J 5 I F R 5 c G U 9 I k F k Z G V k V G 9 E Y X R h T W 9 k Z W w i I F Z h b H V l P S J s M C I g L z 4 8 R W 5 0 c n k g V H l w Z T 0 i U X V l c n l J R C I g V m F s d W U 9 I n N l Z G Z j Z G Y z Z S 0 5 M D Y w L T R i Y j E t Y T U 1 Z S 1 h N G Q 1 Z j E 1 O W V m Z W Q i I C 8 + P C 9 T d G F i b G V F b n R y a W V z P j w v S X R l b T 4 8 S X R l b T 4 8 S X R l b U x v Y 2 F 0 a W 9 u P j x J d G V t V H l w Z T 5 G b 3 J t d W x h P C 9 J d G V t V H l w Z T 4 8 S X R l b V B h d G g + U 2 V j d G l v b j E v V G F i b G U l M j A w L 1 N v d X J j Z T w v S X R l b V B h d G g + P C 9 J d G V t T G 9 j Y X R p b 2 4 + P F N 0 Y W J s Z U V u d H J p Z X M g L z 4 8 L 0 l 0 Z W 0 + P E l 0 Z W 0 + P E l 0 Z W 1 M b 2 N h d G l v b j 4 8 S X R l b V R 5 c G U + R m 9 y b X V s Y T w v S X R l b V R 5 c G U + P E l 0 Z W 1 Q Y X R o P l N l Y 3 R p b 2 4 x L 1 R h Y m x l J T I w M C 9 E Y X R h M D w v S X R l b V B h d G g + P C 9 J d G V t T G 9 j Y X R p b 2 4 + P F N 0 Y W J s Z U V u d H J p Z X M g L z 4 8 L 0 l 0 Z W 0 + P E l 0 Z W 0 + P E l 0 Z W 1 M b 2 N h d G l v b j 4 8 S X R l b V R 5 c G U + R m 9 y b X V s Y T w v S X R l b V R 5 c G U + P E l 0 Z W 1 Q Y X R o P l N l Y 3 R p b 2 4 x L 1 R h Y m x l J T I w M C 9 D a G F u Z 2 V k J T I w V H l w Z T w v S X R l b V B h d G g + P C 9 J d G V t T G 9 j Y X R p b 2 4 + P F N 0 Y W J s Z U V u d H J p Z X M g L z 4 8 L 0 l 0 Z W 0 + P E l 0 Z W 0 + P E l 0 Z W 1 M b 2 N h d G l v b j 4 8 S X R l b V R 5 c G U + R m 9 y b X V s Y T w v S X R l b V R 5 c G U + P E l 0 Z W 1 Q Y X R o P l N l Y 3 R p b 2 4 x L 1 R h Y m x l J T I w 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U z I i A v P j x F b n R y e S B U e X B l P S J G a W x s R X J y b 3 J D b 2 R l I i B W Y W x 1 Z T 0 i c 1 V u a 2 5 v d 2 4 i I C 8 + P E V u d H J 5 I F R 5 c G U 9 I k Z p b G x F c n J v c k N v d W 5 0 I i B W Y W x 1 Z T 0 i b D A i I C 8 + P E V u d H J 5 I F R 5 c G U 9 I k Z p b G x M Y X N 0 V X B k Y X R l Z C I g V m F s d W U 9 I m Q y M D E 4 L T A 3 L T E 2 V D E 1 O j I y O j Q z L j A z M D Y 4 O D R a I i A v P j x F b n R y e S B U e X B l P S J G a W x s Q 2 9 s d W 1 u V H l w Z X M i I F Z h b H V l P S J z Q m d V R i I g L z 4 8 R W 5 0 c n k g V H l w Z T 0 i R m l s b E N v b H V t b k 5 h b W V z I i B W Y W x 1 Z T 0 i c 1 s m c X V v d D t C c m l 0 a X N o I F B v d W 5 k J n F 1 b 3 Q 7 L C Z x d W 9 0 O z E u M D A g R 0 J Q J n F 1 b 3 Q 7 L C Z x d W 9 0 O 2 l u d i 4 g M S 4 w M C B H Q l A m c X V v d D t d I i A v P j x F b n R y e S B U e X B l P S J G a W x s U 3 R h d H V z I i B W Y W x 1 Z T 0 i c 0 N v b X B s Z X R l I i A v P j x F b n R y e S B U e X B l P S J S Z W x h d G l v b n N o a X B J b m Z v Q 2 9 u d G F p b m V y I i B W Y W x 1 Z T 0 i c 3 s m c X V v d D t j b 2 x 1 b W 5 D b 3 V u d C Z x d W 9 0 O z o z L C Z x d W 9 0 O 2 t l e U N v b H V t b k 5 h b W V z J n F 1 b 3 Q 7 O l t d L C Z x d W 9 0 O 3 F 1 Z X J 5 U m V s Y X R p b 2 5 z a G l w c y Z x d W 9 0 O z p b X S w m c X V v d D t j b 2 x 1 b W 5 J Z G V u d G l 0 a W V z J n F 1 b 3 Q 7 O l s m c X V v d D t T Z W N 0 a W 9 u M S 9 U Y W J s Z S A x L 0 N o Y W 5 n Z W Q g V H l w Z S 5 7 Q n J p d G l z a C B Q b 3 V u Z C w w f S Z x d W 9 0 O y w m c X V v d D t T Z W N 0 a W 9 u M S 9 U Y W J s Z S A x L 0 N o Y W 5 n Z W Q g V H l w Z S 5 7 M S 4 w M C B H Q l A s M X 0 m c X V v d D s s J n F 1 b 3 Q 7 U 2 V j d G l v b j E v V G F i b G U g M S 9 D a G F u Z 2 V k I F R 5 c G U u e 2 l u d i 4 g M S 4 w M C B H Q l A s M n 0 m c X V v d D t d L C Z x d W 9 0 O 0 N v b H V t b k N v d W 5 0 J n F 1 b 3 Q 7 O j M s J n F 1 b 3 Q 7 S 2 V 5 Q 2 9 s d W 1 u T m F t Z X M m c X V v d D s 6 W 1 0 s J n F 1 b 3 Q 7 Q 2 9 s d W 1 u S W R l b n R p d G l l c y Z x d W 9 0 O z p b J n F 1 b 3 Q 7 U 2 V j d G l v b j E v V G F i b G U g M S 9 D a G F u Z 2 V k I F R 5 c G U u e 0 J y a X R p c 2 g g U G 9 1 b m Q s M H 0 m c X V v d D s s J n F 1 b 3 Q 7 U 2 V j d G l v b j E v V G F i b G U g M S 9 D a G F u Z 2 V k I F R 5 c G U u e z E u M D A g R 0 J Q L D F 9 J n F 1 b 3 Q 7 L C Z x d W 9 0 O 1 N l Y 3 R p b 2 4 x L 1 R h Y m x l I D E v Q 2 h h b m d l Z C B U e X B l L n t p b n Y u I D E u M D A g R 0 J Q L D J 9 J n F 1 b 3 Q 7 X S w m c X V v d D t S Z W x h d G l v b n N o a X B J b m Z v J n F 1 b 3 Q 7 O l t d f S I g L z 4 8 R W 5 0 c n k g V H l w Z T 0 i T m F 2 a W d h d G l v b l N 0 Z X B O Y W 1 l I i B W Y W x 1 Z T 0 i c 0 5 h d m l n Y X R p b 2 4 i I C 8 + P C 9 T d G F i b G V F b n R y a W V z P j w v S X R l b T 4 8 S X R l b T 4 8 S X R l b U x v Y 2 F 0 a W 9 u P j x J d G V t V H l w Z T 5 G b 3 J t d W x h P C 9 J d G V t V H l w Z T 4 8 S X R l b V B h d G g + U 2 V j d G l v b j E v V G F i b G U l M j A x L 1 N v d X J j Z T w v S X R l b V B h d G g + P C 9 J d G V t T G 9 j Y X R p b 2 4 + P F N 0 Y W J s Z U V u d H J p Z X M g L z 4 8 L 0 l 0 Z W 0 + P E l 0 Z W 0 + P E l 0 Z W 1 M b 2 N h d G l v b j 4 8 S X R l b V R 5 c G U + R m 9 y b X V s Y T w v S X R l b V R 5 c G U + P E l 0 Z W 1 Q Y X R o P l N l Y 3 R p b 2 4 x L 1 R h Y m x l J T I w M S 9 E Y X R h M T w v S X R l b V B h d G g + P C 9 J d G V t T G 9 j Y X R p b 2 4 + P F N 0 Y W J s Z U V u d H J p Z X M g L z 4 8 L 0 l 0 Z W 0 + P E l 0 Z W 0 + P E l 0 Z W 1 M b 2 N h d G l v b j 4 8 S X R l b V R 5 c G U + R m 9 y b X V s Y T w v S X R l b V R 5 c G U + P E l 0 Z W 1 Q Y X R o P l N l Y 3 R p b 2 4 x L 1 R h Y m x l J T I w M S 9 D a G F u Z 2 V k J T I w V H l w Z T w v S X R l b V B h d G g + P C 9 J d G V t T G 9 j Y X R p b 2 4 + P F N 0 Y W J s Z U V u d H J p Z X M g L z 4 8 L 0 l 0 Z W 0 + P E l 0 Z W 0 + P E l 0 Z W 1 M b 2 N h d G l v b j 4 8 S X R l b V R 5 c G U + R m 9 y b X V s Y T w v S X R l b V R 5 c G U + P E l 0 Z W 1 Q Y X R o P l N l Y 3 R p b 2 4 x L 1 R h Y m x l J T I w M C U y M C g y K 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W 1 l V X B k Y X R l Z E F m d G V y R m l s b C I g V m F s d W U 9 I m w w I i A v P j x F b n R y e S B U e X B l P S J S Z X N 1 b H R U e X B l I i B W Y W x 1 Z T 0 i c 1 R h Y m x l I i A v P j x F b n R y e S B U e X B l P S J C d W Z m Z X J O Z X h 0 U m V m c m V z a C I g V m F s d W U 9 I m w x I i A v P j x F b n R y e S B U e X B l P S J G a W x s V G F y Z 2 V 0 I i B W Y W x 1 Z T 0 i c 1 R h Y m x l X z B f X z I i I C 8 + P E V u d H J 5 I F R 5 c G U 9 I k Z p b G x l Z E N v b X B s Z X R l U m V z d W x 0 V G 9 X b 3 J r c 2 h l Z X Q i I F Z h b H V l P S J s M S I g L z 4 8 R W 5 0 c n k g V H l w Z T 0 i R m l s b E V y c m 9 y Q 2 9 1 b n Q i I F Z h b H V l P S J s M C I g L z 4 8 R W 5 0 c n k g V H l w Z T 0 i R m l s b E V y c m 9 y Q 2 9 k Z S I g V m F s d W U 9 I n N V b m t u b 3 d u I i A v P j x F b n R y e S B U e X B l P S J G a W x s Q 2 9 1 b n Q i I F Z h b H V l P S J s M T Y 2 I i A v P j x F b n R y e S B U e X B l P S J G a W x s T G F z d F V w Z G F 0 Z W Q i I F Z h b H V l P S J k M j A x O C 0 w N y 0 y N V Q x N D o z M T o z N i 4 x N j c x M T I 4 W i I g L z 4 8 R W 5 0 c n k g V H l w Z T 0 i R m l s b E N v b H V t b l R 5 c G V z I i B W Y W x 1 Z T 0 i c 0 J n W U Z C U T 0 9 I i A v P j x F b n R y e S B U e X B l P S J G a W x s Q 2 9 s d W 1 u T m F t Z X M i I F Z h b H V l P S J z W y Z x d W 9 0 O 0 N 1 c n J l b m N 5 I G N v Z G U g 4 p a y 4 p a 8 J n F 1 b 3 Q 7 L C Z x d W 9 0 O 0 N 1 c n J l b m N 5 I G 5 h b W U g 4 p a y 4 p a 8 J n F 1 b 3 Q 7 L C Z x d W 9 0 O 1 V u a X R z I H B l c i B H Q l A m c X V v d D s s J n F 1 b 3 Q 7 R 0 J Q I H B l c i B V b m l 0 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V G F i b G U g M C A o M i k v Q 2 h h b m d l Z C B U e X B l L n t D d X J y Z W 5 j e S B j b 2 R l I O K W s u K W v C w w f S Z x d W 9 0 O y w m c X V v d D t T Z W N 0 a W 9 u M S 9 U Y W J s Z S A w I C g y K S 9 D a G F u Z 2 V k I F R 5 c G U u e 0 N 1 c n J l b m N 5 I G 5 h b W U g 4 p a y 4 p a 8 L D F 9 J n F 1 b 3 Q 7 L C Z x d W 9 0 O 1 N l Y 3 R p b 2 4 x L 1 R h Y m x l I D A g K D I p L 0 N o Y W 5 n Z W Q g V H l w Z S 5 7 V W 5 p d H M g c G V y I E d C U C w y f S Z x d W 9 0 O y w m c X V v d D t T Z W N 0 a W 9 u M S 9 U Y W J s Z S A w I C g y K S 9 D a G F u Z 2 V k I F R 5 c G U u e 0 d C U C B w Z X I g V W 5 p d C w z f S Z x d W 9 0 O 1 0 s J n F 1 b 3 Q 7 Q 2 9 s d W 1 u Q 2 9 1 b n Q m c X V v d D s 6 N C w m c X V v d D t L Z X l D b 2 x 1 b W 5 O Y W 1 l c y Z x d W 9 0 O z p b X S w m c X V v d D t D b 2 x 1 b W 5 J Z G V u d G l 0 a W V z J n F 1 b 3 Q 7 O l s m c X V v d D t T Z W N 0 a W 9 u M S 9 U Y W J s Z S A w I C g y K S 9 D a G F u Z 2 V k I F R 5 c G U u e 0 N 1 c n J l b m N 5 I G N v Z G U g 4 p a y 4 p a 8 L D B 9 J n F 1 b 3 Q 7 L C Z x d W 9 0 O 1 N l Y 3 R p b 2 4 x L 1 R h Y m x l I D A g K D I p L 0 N o Y W 5 n Z W Q g V H l w Z S 5 7 Q 3 V y c m V u Y 3 k g b m F t Z S D i l r L i l r w s M X 0 m c X V v d D s s J n F 1 b 3 Q 7 U 2 V j d G l v b j E v V G F i b G U g M C A o M i k v Q 2 h h b m d l Z C B U e X B l L n t V b m l 0 c y B w Z X I g R 0 J Q L D J 9 J n F 1 b 3 Q 7 L C Z x d W 9 0 O 1 N l Y 3 R p b 2 4 x L 1 R h Y m x l I D A g K D I p L 0 N o Y W 5 n Z W Q g V H l w Z S 5 7 R 0 J Q I H B l c i B V b m l 0 L D N 9 J n F 1 b 3 Q 7 X S w m c X V v d D t S Z W x h d G l v b n N o a X B J b m Z v J n F 1 b 3 Q 7 O l t d f S I g L z 4 8 R W 5 0 c n k g V H l w Z T 0 i U X V l c n l J R C I g V m F s d W U 9 I n M w Y j c 3 Y T M w M y 0 2 M z E 2 L T Q 0 Z m Q t O T Q 5 O S 1 i M z c 4 N m F l Y j N k Y 2 E i I C 8 + P E V u d H J 5 I F R 5 c G U 9 I k F k Z G V k V G 9 E Y X R h T W 9 k Z W w i I F Z h b H V l P S J s M C I g L z 4 8 R W 5 0 c n k g V H l w Z T 0 i T m F 2 a W d h d G l v b l N 0 Z X B O Y W 1 l I i B W Y W x 1 Z T 0 i c 0 5 h d m l n Y X R p b 2 4 i I C 8 + P C 9 T d G F i b G V F b n R y a W V z P j w v S X R l b T 4 8 S X R l b T 4 8 S X R l b U x v Y 2 F 0 a W 9 u P j x J d G V t V H l w Z T 5 G b 3 J t d W x h P C 9 J d G V t V H l w Z T 4 8 S X R l b V B h d G g + U 2 V j d G l v b j E v V G F i b G U l M j A w J T I w K D I p L 1 N v d X J j Z T w v S X R l b V B h d G g + P C 9 J d G V t T G 9 j Y X R p b 2 4 + P F N 0 Y W J s Z U V u d H J p Z X M g L z 4 8 L 0 l 0 Z W 0 + P E l 0 Z W 0 + P E l 0 Z W 1 M b 2 N h d G l v b j 4 8 S X R l b V R 5 c G U + R m 9 y b X V s Y T w v S X R l b V R 5 c G U + P E l 0 Z W 1 Q Y X R o P l N l Y 3 R p b 2 4 x L 1 R h Y m x l J T I w M C U y M C g y K S 9 E Y X R h M D w v S X R l b V B h d G g + P C 9 J d G V t T G 9 j Y X R p b 2 4 + P F N 0 Y W J s Z U V u d H J p Z X M g L z 4 8 L 0 l 0 Z W 0 + P E l 0 Z W 0 + P E l 0 Z W 1 M b 2 N h d G l v b j 4 8 S X R l b V R 5 c G U + R m 9 y b X V s Y T w v S X R l b V R 5 c G U + P E l 0 Z W 1 Q Y X R o P l N l Y 3 R p b 2 4 x L 1 R h Y m x l J T I w M C U y M C g y K S 9 D a G F u Z 2 V k J T I w V H l w Z T w v S X R l b V B h d G g + P C 9 J d G V t T G 9 j Y X R p b 2 4 + P F N 0 Y W J s Z U V u d H J p Z X M g L z 4 8 L 0 l 0 Z W 0 + P C 9 J d G V t c z 4 8 L 0 x v Y 2 F s U G F j a 2 F n Z U 1 l d G F k Y X R h R m l s Z T 4 W A A A A U E s F B g A A A A A A A A A A A A A A A A A A A A A A A N o A A A A B A A A A 0 I y d 3 w E V 0 R G M e g D A T 8 K X 6 w E A A A A n Q 6 h M H / a n R J j 7 M u b z L S 7 s A A A A A A I A A A A A A A N m A A D A A A A A E A A A A C z 5 W S L + Z J A n J I l + I 9 0 6 L 7 Y A A A A A B I A A A K A A A A A Q A A A A 0 u / o K n g C g e j / f 7 A 0 D X c 0 e l A A A A C x K x w X 3 9 z M L e i 3 Q G B r o 6 r Q Y 3 f 8 3 I Q b 2 r U M 9 i M P 4 L w p v e x G 7 o s A T R n + Y 2 5 o z + n l r R k 1 b 3 G 7 B 9 v 3 0 6 b H n 9 y j O d y k N s a N e P G B S O V l R k u 7 A M h 1 Z R Q A A A D 6 C J t 9 i J M t a V j 3 E m x S 0 8 / u v Z O S b Q = = < / D a t a M a s h u p > 
</file>

<file path=customXml/itemProps1.xml><?xml version="1.0" encoding="utf-8"?>
<ds:datastoreItem xmlns:ds="http://schemas.openxmlformats.org/officeDocument/2006/customXml" ds:itemID="{D6FE2D30-0DAB-4CC7-9100-0CF1741C210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Notes</vt:lpstr>
      <vt:lpstr>Summary</vt:lpstr>
      <vt:lpstr>Currencies</vt:lpstr>
      <vt:lpstr>Country Lookup</vt:lpstr>
      <vt:lpstr>Courses</vt:lpstr>
      <vt:lpstr>Events</vt:lpstr>
      <vt:lpstr>Employees</vt:lpstr>
      <vt:lpstr>Course list</vt:lpstr>
      <vt:lpstr>Courses</vt:lpstr>
      <vt:lpstr>Currency</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2018-10-29T08:01:18Z</dcterms:created>
  <dcterms:modified xsi:type="dcterms:W3CDTF">2019-08-27T17:54:35Z</dcterms:modified>
</cp:coreProperties>
</file>